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tmdg1\Downloads\2026_컴활1급실기_기본서(20250807)\2026기본서_컴활1급실기\01 엑셀\03 기본모의고사\"/>
    </mc:Choice>
  </mc:AlternateContent>
  <xr:revisionPtr revIDLastSave="0" documentId="13_ncr:1_{4387C41C-EA03-487A-8AC9-ACFCA5105426}" xr6:coauthVersionLast="47" xr6:coauthVersionMax="47" xr10:uidLastSave="{00000000-0000-0000-0000-000000000000}"/>
  <bookViews>
    <workbookView xWindow="-98" yWindow="-98" windowWidth="21795" windowHeight="12975" tabRatio="791" firstSheet="1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10" r:id="rId4"/>
    <sheet name="분석작업-1" sheetId="3" r:id="rId5"/>
    <sheet name="시나리오 요약" sheetId="13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'기본작업-1'!$A$2:$H$30</definedName>
    <definedName name="_xleta.LARGE" hidden="1" xlm="1">#NAME?</definedName>
    <definedName name="_xleta.LEFT" hidden="1" xlm="1">#NAME?</definedName>
    <definedName name="_xleta.N" hidden="1" xlm="1">#NAME?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  <definedName name="판매형태">'분석작업-2'!$A$15:$A$16</definedName>
  </definedNames>
  <calcPr calcId="191029"/>
  <pivotCaches>
    <pivotCache cacheId="0" r:id="rId11"/>
  </pivotCaches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2" l="1" a="1"/>
  <c r="E31" i="2"/>
  <c r="E32" i="2" a="1"/>
  <c r="E32" i="2"/>
  <c r="E30" i="2" a="1"/>
  <c r="E30" i="2" s="1"/>
  <c r="D31" i="2" a="1"/>
  <c r="D31" i="2"/>
  <c r="D32" i="2" a="1"/>
  <c r="D32" i="2"/>
  <c r="D30" i="2" a="1"/>
  <c r="D30" i="2" s="1"/>
  <c r="C31" i="2" a="1"/>
  <c r="C31" i="2"/>
  <c r="C32" i="2" a="1"/>
  <c r="C32" i="2"/>
  <c r="C30" i="2" a="1"/>
  <c r="C30" i="2" s="1"/>
  <c r="B31" i="2" a="1"/>
  <c r="B31" i="2" s="1"/>
  <c r="B32" i="2" a="1"/>
  <c r="B32" i="2" s="1"/>
  <c r="B30" i="2" a="1"/>
  <c r="B30" i="2"/>
  <c r="F37" i="2"/>
  <c r="F38" i="2"/>
  <c r="F39" i="2"/>
  <c r="F40" i="2"/>
  <c r="F36" i="2"/>
  <c r="E11" i="2"/>
  <c r="E12" i="2"/>
  <c r="E13" i="2"/>
  <c r="E14" i="2"/>
  <c r="E15" i="2"/>
  <c r="E16" i="2"/>
  <c r="G16" i="2" s="1"/>
  <c r="E17" i="2"/>
  <c r="G17" i="2" s="1"/>
  <c r="E18" i="2"/>
  <c r="G18" i="2" s="1"/>
  <c r="E19" i="2"/>
  <c r="G19" i="2" s="1"/>
  <c r="E20" i="2"/>
  <c r="G20" i="2" s="1"/>
  <c r="E21" i="2"/>
  <c r="G21" i="2" s="1"/>
  <c r="E22" i="2"/>
  <c r="G22" i="2" s="1"/>
  <c r="E23" i="2"/>
  <c r="G23" i="2" s="1"/>
  <c r="E24" i="2"/>
  <c r="G24" i="2" s="1"/>
  <c r="E25" i="2"/>
  <c r="G25" i="2" s="1"/>
  <c r="E10" i="2"/>
  <c r="G10" i="2" s="1"/>
  <c r="B4" i="2" a="1"/>
  <c r="B4" i="2" s="1"/>
  <c r="B5" i="2" a="1"/>
  <c r="B5" i="2" s="1"/>
  <c r="B3" i="2" a="1"/>
  <c r="B3" i="2" s="1"/>
  <c r="C4" i="2"/>
  <c r="C5" i="2"/>
  <c r="C3" i="2"/>
  <c r="G11" i="2"/>
  <c r="G12" i="2"/>
  <c r="G13" i="2"/>
  <c r="G14" i="2"/>
  <c r="G15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10" i="2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H11" i="2" a="1"/>
  <c r="H22" i="2" a="1"/>
  <c r="H24" i="2" a="1"/>
  <c r="H14" i="2" a="1"/>
  <c r="H15" i="2" a="1"/>
  <c r="H16" i="2" a="1"/>
  <c r="H17" i="2" a="1"/>
  <c r="H18" i="2" a="1"/>
  <c r="H19" i="2" a="1"/>
  <c r="H21" i="2" a="1"/>
  <c r="H23" i="2" a="1"/>
  <c r="H12" i="2" a="1"/>
  <c r="H13" i="2" a="1"/>
  <c r="H25" i="2" a="1"/>
  <c r="H20" i="2" a="1"/>
  <c r="H10" i="2" a="1"/>
  <c r="H20" i="2" l="1"/>
  <c r="H25" i="2"/>
  <c r="H13" i="2"/>
  <c r="H12" i="2"/>
  <c r="H23" i="2"/>
  <c r="H21" i="2"/>
  <c r="H19" i="2"/>
  <c r="H18" i="2"/>
  <c r="H17" i="2"/>
  <c r="H16" i="2"/>
  <c r="H15" i="2"/>
  <c r="H14" i="2"/>
  <c r="H24" i="2"/>
  <c r="H22" i="2"/>
  <c r="H11" i="2"/>
  <c r="H10" i="2"/>
  <c r="E1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05FEBF-9E04-4DD6-B0C6-E151679F9B11}" name="MS Access Database_Query" type="1" refreshedVersion="8" background="1">
    <dbPr connection="DSN=MS Access Database;DBQ=C:\Users\tmdg1\Downloads\2026_컴활1급실기_기본서(20250807)\2026기본서_컴활1급실기\01 엑셀\03 기본모의고사\사원관리.accdb;DefaultDir=C:\Users\tmdg1\Downloads\2026_컴활1급실기_기본서(20250807)\2026기본서_컴활1급실기\01 엑셀\03 기본모의고사;DriverId=25;FIL=MS Access;MaxBufferSize=2048;PageTimeout=5;" command="SELECT 사원명부.이름, 사원명부.입사일, 사원명부.부서, 사원명부.직위, 사원명부.기본급_x000d__x000a_FROM 사원명부 사원명부_x000d__x000a_WHERE (사원명부.입사일&gt;={ts '2021-01-01 00:00:00'} And 사원명부.입사일&lt;={ts '2021-12-31 00:00:00'}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<sst xmlns="http://schemas.openxmlformats.org/spreadsheetml/2006/main" count="395" uniqueCount="161">
  <si>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</si>
  <si>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</si>
  <si>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</si>
  <si>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</si>
  <si>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</si>
  <si>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</si>
  <si>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</si>
  <si>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</si>
  <si>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</si>
  <si>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</si>
  <si>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</si>
  <si>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</si>
  <si>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</si>
  <si>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</si>
  <si>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</si>
  <si>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</si>
  <si>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</si>
  <si>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</si>
  <si>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</si>
  <si>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</si>
  <si>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</si>
  <si>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</si>
  <si>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</si>
  <si>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</si>
  <si>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</si>
  <si>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</si>
  <si>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</si>
  <si>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</si>
  <si>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</si>
  <si>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</si>
  <si>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</si>
  <si>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</si>
  <si>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</si>
  <si>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</si>
  <si>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</si>
  <si>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</si>
  <si>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</si>
  <si>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</si>
  <si>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</si>
  <si>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</si>
  <si>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</si>
  <si>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</si>
  <si>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</si>
  <si>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</si>
  <si>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</si>
  <si>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</si>
  <si>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</si>
  <si>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</si>
  <si>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</si>
  <si>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</si>
  <si>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</si>
  <si>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</si>
  <si>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</si>
  <si>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</si>
  <si>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</si>
  <si>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</si>
  <si>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</si>
  <si>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</si>
  <si>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</si>
  <si>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</si>
  <si>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</si>
  <si>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</si>
  <si>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</si>
  <si>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</si>
  <si>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</si>
  <si>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</si>
  <si>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</si>
  <si>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</si>
  <si>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</si>
  <si>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</si>
  <si>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</si>
  <si>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</si>
  <si>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</si>
  <si>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</si>
  <si>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</si>
  <si>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</si>
  <si>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</si>
  <si>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</si>
  <si>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</si>
  <si>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</si>
  <si>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</si>
  <si>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</si>
  <si>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</si>
  <si>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</si>
  <si>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</si>
  <si>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</si>
  <si>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</si>
  <si>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</si>
  <si>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</si>
  <si>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</si>
  <si>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</si>
  <si>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</si>
  <si>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</si>
  <si>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</si>
  <si>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</si>
  <si>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</si>
  <si>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</si>
  <si>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</si>
  <si>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</si>
  <si>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</si>
  <si>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</si>
  <si>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</si>
  <si>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</si>
  <si>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</si>
  <si>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</si>
  <si>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</si>
  <si>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</si>
  <si>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</si>
  <si>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</si>
  <si>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</si>
  <si>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</si>
  <si>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</si>
  <si>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</si>
  <si>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</si>
  <si>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</si>
  <si>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</si>
  <si>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</si>
  <si>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</si>
  <si>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</si>
  <si>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</si>
  <si>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</si>
  <si>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</si>
  <si>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</si>
  <si>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</si>
  <si>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</si>
  <si>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</si>
  <si>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</si>
  <si>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</si>
  <si>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</si>
  <si>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</si>
  <si>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</si>
  <si>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</si>
  <si>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이름</t>
  </si>
  <si>
    <t>(모두)</t>
  </si>
  <si>
    <t>기획부</t>
  </si>
  <si>
    <t>광고부</t>
  </si>
  <si>
    <t>유통부</t>
  </si>
  <si>
    <t>인사부</t>
  </si>
  <si>
    <t>판촉부</t>
  </si>
  <si>
    <t>대리</t>
  </si>
  <si>
    <t>주임</t>
  </si>
  <si>
    <t>합계 : 기본급</t>
  </si>
  <si>
    <t>직위</t>
  </si>
  <si>
    <t>값</t>
  </si>
  <si>
    <t>합계 : 상여금</t>
  </si>
  <si>
    <t>입사일</t>
  </si>
  <si>
    <t>기본급</t>
  </si>
  <si>
    <t>송명근</t>
  </si>
  <si>
    <t>합계 : 기본급 - 부서: 유통부, 직위: 대리, 이름: 문영래 (+)에 대한 세부 정보</t>
  </si>
  <si>
    <t>$E$12</t>
  </si>
  <si>
    <t>단가감소</t>
  </si>
  <si>
    <t>단가증가</t>
  </si>
  <si>
    <t>$B$15</t>
  </si>
  <si>
    <t>$B$16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</si>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</sst>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#,##0&quot;원&quot;"/>
    <numFmt numFmtId="180" formatCode="[=0]&quot;◆&quot;;&quot; &quot;"/>
    <numFmt numFmtId="181" formatCode="@&quot;님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3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9" fillId="0" borderId="0" xfId="0" applyFont="1">
      <alignment vertical="center"/>
    </xf>
    <xf numFmtId="41" fontId="0" fillId="0" borderId="8" xfId="0" applyNumberFormat="1" applyBorder="1">
      <alignment vertical="center"/>
    </xf>
    <xf numFmtId="0" fontId="11" fillId="4" borderId="9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2" fillId="5" borderId="0" xfId="0" applyFont="1" applyFill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2" fillId="5" borderId="8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9" xfId="0" applyFont="1" applyFill="1" applyBorder="1" applyAlignment="1">
      <alignment horizontal="right" vertical="center"/>
    </xf>
    <xf numFmtId="0" fontId="0" fillId="6" borderId="0" xfId="0" applyFill="1">
      <alignment vertical="center"/>
    </xf>
    <xf numFmtId="0" fontId="15" fillId="0" borderId="0" xfId="0" applyFont="1" applyAlignment="1">
      <alignment vertical="top" wrapText="1"/>
    </xf>
    <xf numFmtId="180" fontId="0" fillId="0" borderId="1" xfId="0" applyNumberFormat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2">
    <dxf>
      <numFmt numFmtId="19" formatCode="yyyy/mm/dd"/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+mn-lt"/>
                <a:ea typeface="+mn-ea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C8-4E35-9265-41A198EDF6B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C8-4E35-9265-41A198EDF6B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</xdr:rowOff>
    </xdr:from>
    <xdr:to>
      <xdr:col>8</xdr:col>
      <xdr:colOff>0</xdr:colOff>
      <xdr:row>28</xdr:row>
      <xdr:rowOff>1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2</xdr:row>
          <xdr:rowOff>204788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6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123825</xdr:rowOff>
        </xdr:from>
        <xdr:to>
          <xdr:col>6</xdr:col>
          <xdr:colOff>519113</xdr:colOff>
          <xdr:row>2</xdr:row>
          <xdr:rowOff>19050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unghye Choe" refreshedDate="45989.751328935185" backgroundQuery="1" createdVersion="8" refreshedVersion="8" minRefreshableVersion="3" recordCount="6" xr:uid="{3D49A8A6-21A0-46A3-9B0E-85E4294703EA}">
  <cacheSource type="external" connectionId="1"/>
  <cacheFields count="8">
    <cacheField name="이름" numFmtId="0" sqlType="-9">
      <sharedItems count="6">
        <s v="신영희"/>
        <s v="이문열"/>
        <s v="이출하"/>
        <s v="송명근"/>
        <s v="송연정"/>
        <s v="문영래"/>
      </sharedItems>
    </cacheField>
    <cacheField name="입사일" numFmtId="0" sqlType="11">
      <sharedItems containsSemiMixedTypes="0" containsNonDate="0" containsDate="1" containsString="0" minDate="2021-02-17T00:00:00" maxDate="2021-11-12T00:00:00" count="6">
        <d v="2021-04-15T00:00:00"/>
        <d v="2021-02-17T00:00:00"/>
        <d v="2021-07-04T00:00:00"/>
        <d v="2021-09-23T00:00:00"/>
        <d v="2021-02-27T00:00:00"/>
        <d v="2021-11-11T00:00:00"/>
      </sharedItems>
      <fieldGroup par="6"/>
    </cacheField>
    <cacheField name="부서" numFmtId="0" sqlType="-9">
      <sharedItems count="5">
        <s v="기획부"/>
        <s v="광고부"/>
        <s v="인사부"/>
        <s v="유통부"/>
        <s v="판촉부"/>
      </sharedItems>
    </cacheField>
    <cacheField name="직위" numFmtId="0" sqlType="-9">
      <sharedItems count="2">
        <s v="주임"/>
        <s v="대리"/>
      </sharedItems>
    </cacheField>
    <cacheField name="기본급" numFmtId="0" sqlType="8">
      <sharedItems containsSemiMixedTypes="0" containsString="0" containsNumber="1" containsInteger="1" minValue="950000" maxValue="950000" count="1">
        <n v="950000"/>
      </sharedItems>
    </cacheField>
    <cacheField name="일(입사일)" numFmtId="0" databaseField="0">
      <fieldGroup base="1">
        <rangePr groupBy="days" startDate="2021-02-17T00:00:00" endDate="2021-11-12T00:00:00"/>
        <groupItems count="368">
          <s v="&lt;2021-02-17"/>
          <s v="1월1일"/>
          <s v="1월2일"/>
          <s v="1월3일"/>
          <s v="1월4일"/>
          <s v="1월5일"/>
          <s v="1월6일"/>
          <s v="1월7일"/>
          <s v="1월8일"/>
          <s v="1월9일"/>
          <s v="1월10일"/>
          <s v="1월11일"/>
          <s v="1월12일"/>
          <s v="1월13일"/>
          <s v="1월14일"/>
          <s v="1월15일"/>
          <s v="1월16일"/>
          <s v="1월17일"/>
          <s v="1월18일"/>
          <s v="1월19일"/>
          <s v="1월20일"/>
          <s v="1월21일"/>
          <s v="1월22일"/>
          <s v="1월23일"/>
          <s v="1월24일"/>
          <s v="1월25일"/>
          <s v="1월26일"/>
          <s v="1월27일"/>
          <s v="1월28일"/>
          <s v="1월29일"/>
          <s v="1월30일"/>
          <s v="1월31일"/>
          <s v="2월1일"/>
          <s v="2월2일"/>
          <s v="2월3일"/>
          <s v="2월4일"/>
          <s v="2월5일"/>
          <s v="2월6일"/>
          <s v="2월7일"/>
          <s v="2월8일"/>
          <s v="2월9일"/>
          <s v="2월10일"/>
          <s v="2월11일"/>
          <s v="2월12일"/>
          <s v="2월13일"/>
          <s v="2월14일"/>
          <s v="2월15일"/>
          <s v="2월16일"/>
          <s v="2월17일"/>
          <s v="2월18일"/>
          <s v="2월19일"/>
          <s v="2월20일"/>
          <s v="2월21일"/>
          <s v="2월22일"/>
          <s v="2월23일"/>
          <s v="2월24일"/>
          <s v="2월25일"/>
          <s v="2월26일"/>
          <s v="2월27일"/>
          <s v="2월28일"/>
          <s v="2월29일"/>
          <s v="3월1일"/>
          <s v="3월2일"/>
          <s v="3월3일"/>
          <s v="3월4일"/>
          <s v="3월5일"/>
          <s v="3월6일"/>
          <s v="3월7일"/>
          <s v="3월8일"/>
          <s v="3월9일"/>
          <s v="3월10일"/>
          <s v="3월11일"/>
          <s v="3월12일"/>
          <s v="3월13일"/>
          <s v="3월14일"/>
          <s v="3월15일"/>
          <s v="3월16일"/>
          <s v="3월17일"/>
          <s v="3월18일"/>
          <s v="3월19일"/>
          <s v="3월20일"/>
          <s v="3월21일"/>
          <s v="3월22일"/>
          <s v="3월23일"/>
          <s v="3월24일"/>
          <s v="3월25일"/>
          <s v="3월26일"/>
          <s v="3월27일"/>
          <s v="3월28일"/>
          <s v="3월29일"/>
          <s v="3월30일"/>
          <s v="3월31일"/>
          <s v="4월1일"/>
          <s v="4월2일"/>
          <s v="4월3일"/>
          <s v="4월4일"/>
          <s v="4월5일"/>
          <s v="4월6일"/>
          <s v="4월7일"/>
          <s v="4월8일"/>
          <s v="4월9일"/>
          <s v="4월10일"/>
          <s v="4월11일"/>
          <s v="4월12일"/>
          <s v="4월13일"/>
          <s v="4월14일"/>
          <s v="4월15일"/>
          <s v="4월16일"/>
          <s v="4월17일"/>
          <s v="4월18일"/>
          <s v="4월19일"/>
          <s v="4월20일"/>
          <s v="4월21일"/>
          <s v="4월22일"/>
          <s v="4월23일"/>
          <s v="4월24일"/>
          <s v="4월25일"/>
          <s v="4월26일"/>
          <s v="4월27일"/>
          <s v="4월28일"/>
          <s v="4월29일"/>
          <s v="4월30일"/>
          <s v="5월1일"/>
          <s v="5월2일"/>
          <s v="5월3일"/>
          <s v="5월4일"/>
          <s v="5월5일"/>
          <s v="5월6일"/>
          <s v="5월7일"/>
          <s v="5월8일"/>
          <s v="5월9일"/>
          <s v="5월10일"/>
          <s v="5월11일"/>
          <s v="5월12일"/>
          <s v="5월13일"/>
          <s v="5월14일"/>
          <s v="5월15일"/>
          <s v="5월16일"/>
          <s v="5월17일"/>
          <s v="5월18일"/>
          <s v="5월19일"/>
          <s v="5월20일"/>
          <s v="5월21일"/>
          <s v="5월22일"/>
          <s v="5월23일"/>
          <s v="5월24일"/>
          <s v="5월25일"/>
          <s v="5월26일"/>
          <s v="5월27일"/>
          <s v="5월28일"/>
          <s v="5월29일"/>
          <s v="5월30일"/>
          <s v="5월31일"/>
          <s v="6월1일"/>
          <s v="6월2일"/>
          <s v="6월3일"/>
          <s v="6월4일"/>
          <s v="6월5일"/>
          <s v="6월6일"/>
          <s v="6월7일"/>
          <s v="6월8일"/>
          <s v="6월9일"/>
          <s v="6월10일"/>
          <s v="6월11일"/>
          <s v="6월12일"/>
          <s v="6월13일"/>
          <s v="6월14일"/>
          <s v="6월15일"/>
          <s v="6월16일"/>
          <s v="6월17일"/>
          <s v="6월18일"/>
          <s v="6월19일"/>
          <s v="6월20일"/>
          <s v="6월21일"/>
          <s v="6월22일"/>
          <s v="6월23일"/>
          <s v="6월24일"/>
          <s v="6월25일"/>
          <s v="6월26일"/>
          <s v="6월27일"/>
          <s v="6월28일"/>
          <s v="6월29일"/>
          <s v="6월30일"/>
          <s v="7월1일"/>
          <s v="7월2일"/>
          <s v="7월3일"/>
          <s v="7월4일"/>
          <s v="7월5일"/>
          <s v="7월6일"/>
          <s v="7월7일"/>
          <s v="7월8일"/>
          <s v="7월9일"/>
          <s v="7월10일"/>
          <s v="7월11일"/>
          <s v="7월12일"/>
          <s v="7월13일"/>
          <s v="7월14일"/>
          <s v="7월15일"/>
          <s v="7월16일"/>
          <s v="7월17일"/>
          <s v="7월18일"/>
          <s v="7월19일"/>
          <s v="7월20일"/>
          <s v="7월21일"/>
          <s v="7월22일"/>
          <s v="7월23일"/>
          <s v="7월24일"/>
          <s v="7월25일"/>
          <s v="7월26일"/>
          <s v="7월27일"/>
          <s v="7월28일"/>
          <s v="7월29일"/>
          <s v="7월30일"/>
          <s v="7월31일"/>
          <s v="8월1일"/>
          <s v="8월2일"/>
          <s v="8월3일"/>
          <s v="8월4일"/>
          <s v="8월5일"/>
          <s v="8월6일"/>
          <s v="8월7일"/>
          <s v="8월8일"/>
          <s v="8월9일"/>
          <s v="8월10일"/>
          <s v="8월11일"/>
          <s v="8월12일"/>
          <s v="8월13일"/>
          <s v="8월14일"/>
          <s v="8월15일"/>
          <s v="8월16일"/>
          <s v="8월17일"/>
          <s v="8월18일"/>
          <s v="8월19일"/>
          <s v="8월20일"/>
          <s v="8월21일"/>
          <s v="8월22일"/>
          <s v="8월23일"/>
          <s v="8월24일"/>
          <s v="8월25일"/>
          <s v="8월26일"/>
          <s v="8월27일"/>
          <s v="8월28일"/>
          <s v="8월29일"/>
          <s v="8월30일"/>
          <s v="8월31일"/>
          <s v="9월1일"/>
          <s v="9월2일"/>
          <s v="9월3일"/>
          <s v="9월4일"/>
          <s v="9월5일"/>
          <s v="9월6일"/>
          <s v="9월7일"/>
          <s v="9월8일"/>
          <s v="9월9일"/>
          <s v="9월10일"/>
          <s v="9월11일"/>
          <s v="9월12일"/>
          <s v="9월13일"/>
          <s v="9월14일"/>
          <s v="9월15일"/>
          <s v="9월16일"/>
          <s v="9월17일"/>
          <s v="9월18일"/>
          <s v="9월19일"/>
          <s v="9월20일"/>
          <s v="9월21일"/>
          <s v="9월22일"/>
          <s v="9월23일"/>
          <s v="9월24일"/>
          <s v="9월25일"/>
          <s v="9월26일"/>
          <s v="9월27일"/>
          <s v="9월28일"/>
          <s v="9월29일"/>
          <s v="9월30일"/>
          <s v="10월1일"/>
          <s v="10월2일"/>
          <s v="10월3일"/>
          <s v="10월4일"/>
          <s v="10월5일"/>
          <s v="10월6일"/>
          <s v="10월7일"/>
          <s v="10월8일"/>
          <s v="10월9일"/>
          <s v="10월10일"/>
          <s v="10월11일"/>
          <s v="10월12일"/>
          <s v="10월13일"/>
          <s v="10월14일"/>
          <s v="10월15일"/>
          <s v="10월16일"/>
          <s v="10월17일"/>
          <s v="10월18일"/>
          <s v="10월19일"/>
          <s v="10월20일"/>
          <s v="10월21일"/>
          <s v="10월22일"/>
          <s v="10월23일"/>
          <s v="10월24일"/>
          <s v="10월25일"/>
          <s v="10월26일"/>
          <s v="10월27일"/>
          <s v="10월28일"/>
          <s v="10월29일"/>
          <s v="10월30일"/>
          <s v="10월31일"/>
          <s v="11월1일"/>
          <s v="11월2일"/>
          <s v="11월3일"/>
          <s v="11월4일"/>
          <s v="11월5일"/>
          <s v="11월6일"/>
          <s v="11월7일"/>
          <s v="11월8일"/>
          <s v="11월9일"/>
          <s v="11월10일"/>
          <s v="11월11일"/>
          <s v="11월12일"/>
          <s v="11월13일"/>
          <s v="11월14일"/>
          <s v="11월15일"/>
          <s v="11월16일"/>
          <s v="11월17일"/>
          <s v="11월18일"/>
          <s v="11월19일"/>
          <s v="11월20일"/>
          <s v="11월21일"/>
          <s v="11월22일"/>
          <s v="11월23일"/>
          <s v="11월24일"/>
          <s v="11월25일"/>
          <s v="11월26일"/>
          <s v="11월27일"/>
          <s v="11월28일"/>
          <s v="11월29일"/>
          <s v="11월30일"/>
          <s v="12월1일"/>
          <s v="12월2일"/>
          <s v="12월3일"/>
          <s v="12월4일"/>
          <s v="12월5일"/>
          <s v="12월6일"/>
          <s v="12월7일"/>
          <s v="12월8일"/>
          <s v="12월9일"/>
          <s v="12월10일"/>
          <s v="12월11일"/>
          <s v="12월12일"/>
          <s v="12월13일"/>
          <s v="12월14일"/>
          <s v="12월15일"/>
          <s v="12월16일"/>
          <s v="12월17일"/>
          <s v="12월18일"/>
          <s v="12월19일"/>
          <s v="12월20일"/>
          <s v="12월21일"/>
          <s v="12월22일"/>
          <s v="12월23일"/>
          <s v="12월24일"/>
          <s v="12월25일"/>
          <s v="12월26일"/>
          <s v="12월27일"/>
          <s v="12월28일"/>
          <s v="12월29일"/>
          <s v="12월30일"/>
          <s v="12월31일"/>
          <s v="&gt;2021-11-12"/>
        </groupItems>
      </fieldGroup>
    </cacheField>
    <cacheField name="개월(입사일)" numFmtId="0" databaseField="0">
      <fieldGroup base="1">
        <rangePr groupBy="months" startDate="2021-02-17T00:00:00" endDate="2021-11-12T00:00:00"/>
        <groupItems count="14">
          <s v="&lt;2021-02-17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11-12"/>
        </groupItems>
      </fieldGroup>
    </cacheField>
    <cacheField name="상여금" numFmtId="0" formula="ROUND(기본급*0.15,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x v="0"/>
    <x v="0"/>
    <x v="0"/>
  </r>
  <r>
    <x v="1"/>
    <x v="1"/>
    <x v="1"/>
    <x v="0"/>
    <x v="0"/>
  </r>
  <r>
    <x v="2"/>
    <x v="2"/>
    <x v="2"/>
    <x v="0"/>
    <x v="0"/>
  </r>
  <r>
    <x v="3"/>
    <x v="3"/>
    <x v="3"/>
    <x v="1"/>
    <x v="0"/>
  </r>
  <r>
    <x v="4"/>
    <x v="4"/>
    <x v="4"/>
    <x v="0"/>
    <x v="0"/>
  </r>
  <r>
    <x v="5"/>
    <x v="5"/>
    <x v="2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99A9BD-BA05-410E-995E-3B12328E9EB1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 fieldListSortAscending="1">
  <location ref="A4:E11" firstHeaderRow="1" firstDataRow="3" firstDataCol="1" rowPageCount="1" colPageCount="1"/>
  <pivotFields count="8">
    <pivotField axis="axisPage" compact="0" outline="0" showAll="0">
      <items count="7">
        <item x="5"/>
        <item x="3"/>
        <item x="4"/>
        <item x="0"/>
        <item x="1"/>
        <item x="2"/>
        <item t="default"/>
      </items>
    </pivotField>
    <pivotField compact="0" outline="0" showAll="0">
      <items count="7">
        <item x="1"/>
        <item x="4"/>
        <item x="0"/>
        <item x="2"/>
        <item x="3"/>
        <item x="5"/>
        <item t="default"/>
      </items>
    </pivotField>
    <pivotField axis="axisRow" compact="0" outline="0" showAll="0" sortType="descending">
      <items count="6">
        <item x="4"/>
        <item x="2"/>
        <item x="3"/>
        <item x="1"/>
        <item x="0"/>
        <item t="default"/>
      </items>
    </pivotField>
    <pivotField axis="axisCol" compact="0" outline="0" showAll="0">
      <items count="3">
        <item x="1"/>
        <item x="0"/>
        <item t="default"/>
      </items>
    </pivotField>
    <pivotField dataField="1" compact="0" outline="0" showAll="0"/>
    <pivotField compact="0" outline="0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dataField="1" compact="0" outline="0" dragToRow="0" dragToCol="0" dragToPage="0" showAll="0" defaultSubtotal="0"/>
  </pivotFields>
  <rowFields count="1">
    <field x="2"/>
  </rowFields>
  <rowItems count="5">
    <i>
      <x/>
    </i>
    <i>
      <x v="1"/>
    </i>
    <i>
      <x v="2"/>
    </i>
    <i>
      <x v="3"/>
    </i>
    <i>
      <x v="4"/>
    </i>
  </rowItems>
  <colFields count="2">
    <field x="3"/>
    <field x="-2"/>
  </colFields>
  <colItems count="4">
    <i>
      <x/>
      <x/>
    </i>
    <i r="1" i="1">
      <x v="1"/>
    </i>
    <i>
      <x v="1"/>
      <x/>
    </i>
    <i r="1" i="1">
      <x v="1"/>
    </i>
  </colItems>
  <pageFields count="1">
    <pageField fld="0" hier="-1"/>
  </pageFields>
  <dataFields count="2">
    <dataField name="합계 : 기본급" fld="4" baseField="2" baseItem="0" numFmtId="179"/>
    <dataField name="합계 : 상여금" fld="7" baseField="0" baseItem="0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BD2DE8-A9BE-45B3-8613-AECAC8B1FFDC}" name="표2" displayName="표2" ref="A3:E4" totalsRowShown="0">
  <autoFilter ref="A3:E4" xr:uid="{14BD2DE8-A9BE-45B3-8613-AECAC8B1FFDC}"/>
  <tableColumns count="5">
    <tableColumn id="1" xr3:uid="{7DD0F4B5-E365-45B0-83E9-F4B3A73310CB}" name="이름"/>
    <tableColumn id="2" xr3:uid="{0C02B2BE-D31B-4FFF-A236-DA36818C2B80}" name="입사일" dataDxfId="0"/>
    <tableColumn id="3" xr3:uid="{45FCC411-6828-4F67-872B-90D1CECFB528}" name="부서"/>
    <tableColumn id="4" xr3:uid="{A0D2E3B4-371F-4398-8B58-F152044825FF}" name="직위"/>
    <tableColumn id="5" xr3:uid="{6E1BF96F-1163-4B9A-8E39-DB5B9A6CD503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workbookViewId="0">
      <selection activeCell="K7" sqref="K7"/>
    </sheetView>
  </sheetViews>
  <sheetFormatPr defaultRowHeight="16.899999999999999"/>
  <cols>
    <col min="1" max="1" width="9.25" bestFit="1" customWidth="1"/>
    <col min="2" max="2" width="6" bestFit="1" customWidth="1"/>
    <col min="3" max="3" width="13.25" bestFit="1" customWidth="1"/>
    <col min="4" max="4" width="7.375" bestFit="1" customWidth="1"/>
    <col min="5" max="5" width="5.5" bestFit="1" customWidth="1"/>
    <col min="6" max="6" width="10.875" bestFit="1" customWidth="1"/>
    <col min="7" max="7" width="14" bestFit="1" customWidth="1"/>
    <col min="8" max="8" width="12.1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AND(LEFT(C3,2)="한솔", E3&gt;=AVERAGE($E$3:$E$30))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1" priority="1">
      <formula>ISEVEN(QUOTIENT(ROW($A3),3))=TRUE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>
      <selection activeCell="K22" sqref="K22"/>
    </sheetView>
  </sheetViews>
  <sheetFormatPr defaultRowHeight="16.899999999999999"/>
  <sheetData>
    <row r="1" spans="1:9">
      <c r="A1" t="s">
        <v>115</v>
      </c>
    </row>
    <row r="3" spans="1:9">
      <c r="A3" s="17" t="s">
        <v>116</v>
      </c>
      <c r="B3" s="17" t="s">
        <v>117</v>
      </c>
      <c r="C3" s="17" t="s">
        <v>118</v>
      </c>
      <c r="D3" s="17" t="s">
        <v>119</v>
      </c>
      <c r="E3" s="17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18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18">
        <v>24750</v>
      </c>
      <c r="H5" t="s">
        <v>124</v>
      </c>
      <c r="I5">
        <v>550</v>
      </c>
    </row>
    <row r="6" spans="1:9"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123825</xdr:rowOff>
              </from>
              <to>
                <xdr:col>6</xdr:col>
                <xdr:colOff>519113</xdr:colOff>
                <xdr:row>2</xdr:row>
                <xdr:rowOff>19050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topLeftCell="A16" workbookViewId="0">
      <selection activeCell="J31" sqref="J31"/>
    </sheetView>
  </sheetViews>
  <sheetFormatPr defaultRowHeight="16.899999999999999"/>
  <cols>
    <col min="1" max="1" width="9.25" bestFit="1" customWidth="1"/>
    <col min="2" max="2" width="5.5" bestFit="1" customWidth="1"/>
    <col min="3" max="3" width="15.125" bestFit="1" customWidth="1"/>
    <col min="4" max="4" width="7.625" customWidth="1"/>
    <col min="5" max="5" width="5.875" customWidth="1"/>
    <col min="6" max="6" width="8.75" customWidth="1"/>
    <col min="7" max="7" width="11" customWidth="1"/>
    <col min="8" max="8" width="9.625" customWidth="1"/>
    <col min="9" max="9" width="11.2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 verticalCentered="1"/>
  <pageMargins left="0.39370078740157483" right="0.39370078740157483" top="1.1417322834645669" bottom="0.74803149606299213" header="0.31496062992125984" footer="0.31496062992125984"/>
  <pageSetup paperSize="9" orientation="portrait" r:id="rId1"/>
  <headerFooter differentOddEven="1">
    <oddHeader>&amp;L&amp;P 페이지</oddHeader>
    <evenHeader>&amp;R&amp;G</evenHeader>
  </headerFooter>
  <rowBreaks count="1" manualBreakCount="1">
    <brk id="30" max="16383" man="1"/>
  </rowBreaks>
  <colBreaks count="1" manualBreakCount="1">
    <brk id="9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topLeftCell="A4" workbookViewId="0">
      <selection activeCell="E10" sqref="E10"/>
    </sheetView>
  </sheetViews>
  <sheetFormatPr defaultRowHeight="16.899999999999999"/>
  <cols>
    <col min="2" max="2" width="20.625" bestFit="1" customWidth="1"/>
    <col min="3" max="3" width="21.625" bestFit="1" customWidth="1"/>
    <col min="4" max="4" width="9.375" bestFit="1" customWidth="1"/>
    <col min="6" max="6" width="11" bestFit="1" customWidth="1"/>
    <col min="7" max="8" width="9" bestFit="1" customWidth="1"/>
    <col min="9" max="9" width="7.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 cm="1">
        <f t="array" ref="B3">LARGE(IF(($B$10:$B$25=A3)*((RIGHT($A$10:$A$25, 1)="1")+(RIGHT($A$10:$A$25, 1)="2")), $D$10:$D$25),2)</f>
        <v>15</v>
      </c>
      <c r="C3" s="5">
        <f>COUNTIFS($B$10:$B$25,A3,$D$10:$D$25,"&gt;=20")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 cm="1">
        <f t="array" ref="B4">LARGE(IF(($B$10:$B$25=A4)*((RIGHT($A$10:$A$25, 1)="1")+(RIGHT($A$10:$A$25, 1)="2")), $D$10:$D$25),2)</f>
        <v>18</v>
      </c>
      <c r="C4" s="5">
        <f t="shared" ref="C4:C5" si="0">COUNTIFS($B$10:$B$25,A4,$D$10:$D$25,"&gt;=20")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 cm="1">
        <f t="array" ref="B5">LARGE(IF(($B$10:$B$25=A5)*((RIGHT($A$10:$A$25, 1)="1")+(RIGHT($A$10:$A$25, 1)="2")), $D$10:$D$25),2)</f>
        <v>20</v>
      </c>
      <c r="C5" s="5">
        <f t="shared" si="0"/>
        <v>3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SUBSTITUTE(A10,LEFT(A10,1),LEFT(B10,1))</f>
        <v>녹001</v>
      </c>
      <c r="D10" s="7">
        <v>38</v>
      </c>
      <c r="E10" s="8">
        <f>HLOOKUP(D10, $F$2:$I$4, MATCH(LEFT(A10,1), {"다","나"}, -1)+1)</f>
        <v>1300</v>
      </c>
      <c r="F10" s="9">
        <v>0.1</v>
      </c>
      <c r="G10" s="8">
        <f>PRODUCT(D10,E10,F10)</f>
        <v>4940</v>
      </c>
      <c r="H10" s="8" cm="1">
        <f t="array" ref="H10">fn생산단가(A10,E10)</f>
        <v>260</v>
      </c>
    </row>
    <row r="11" spans="1:9">
      <c r="A11" s="5" t="s">
        <v>51</v>
      </c>
      <c r="B11" s="5" t="s">
        <v>40</v>
      </c>
      <c r="C11" s="5" t="str">
        <f t="shared" ref="C11:C25" si="1">SUBSTITUTE(A11,LEFT(A11,1),LEFT(B11,1))</f>
        <v>카002</v>
      </c>
      <c r="D11" s="7">
        <v>26</v>
      </c>
      <c r="E11" s="8">
        <f>HLOOKUP(D11, $F$2:$I$4, MATCH(LEFT(A11,1), {"다","나"}, -1)+1)</f>
        <v>1400</v>
      </c>
      <c r="F11" s="9">
        <v>0.08</v>
      </c>
      <c r="G11" s="8">
        <f t="shared" ref="G11:G25" si="2">PRODUCT(D11,E11,F11)</f>
        <v>2912</v>
      </c>
      <c r="H11" s="8" cm="1">
        <f t="array" ref="H11">fn생산단가(A11,E11)</f>
        <v>280</v>
      </c>
    </row>
    <row r="12" spans="1:9">
      <c r="A12" s="5" t="s">
        <v>51</v>
      </c>
      <c r="B12" s="5" t="s">
        <v>40</v>
      </c>
      <c r="C12" s="5" t="str">
        <f t="shared" si="1"/>
        <v>카002</v>
      </c>
      <c r="D12" s="7">
        <v>20</v>
      </c>
      <c r="E12" s="8">
        <f>HLOOKUP(D12, $F$2:$I$4, MATCH(LEFT(A12,1), {"다","나"}, -1)+1)</f>
        <v>1400</v>
      </c>
      <c r="F12" s="9">
        <v>0.08</v>
      </c>
      <c r="G12" s="8">
        <f t="shared" si="2"/>
        <v>2240</v>
      </c>
      <c r="H12" s="8" cm="1">
        <f t="array" ref="H12">fn생산단가(A12,E12)</f>
        <v>280</v>
      </c>
    </row>
    <row r="13" spans="1:9">
      <c r="A13" s="5" t="s">
        <v>52</v>
      </c>
      <c r="B13" s="5" t="s">
        <v>36</v>
      </c>
      <c r="C13" s="5" t="str">
        <f t="shared" si="1"/>
        <v>녹011</v>
      </c>
      <c r="D13" s="7">
        <v>5</v>
      </c>
      <c r="E13" s="8">
        <f>HLOOKUP(D13, $F$2:$I$4, MATCH(LEFT(A13,1), {"다","나"}, -1)+1)</f>
        <v>1700</v>
      </c>
      <c r="F13" s="9">
        <v>0.03</v>
      </c>
      <c r="G13" s="8">
        <f t="shared" si="2"/>
        <v>255</v>
      </c>
      <c r="H13" s="8" cm="1">
        <f t="array" ref="H13">fn생산단가(A13,E13)</f>
        <v>340</v>
      </c>
    </row>
    <row r="14" spans="1:9">
      <c r="A14" s="5" t="s">
        <v>53</v>
      </c>
      <c r="B14" s="5" t="s">
        <v>36</v>
      </c>
      <c r="C14" s="5" t="str">
        <f t="shared" si="1"/>
        <v>녹021</v>
      </c>
      <c r="D14" s="7">
        <v>5</v>
      </c>
      <c r="E14" s="8">
        <f>HLOOKUP(D14, $F$2:$I$4, MATCH(LEFT(A14,1), {"다","나"}, -1)+1)</f>
        <v>1700</v>
      </c>
      <c r="F14" s="9">
        <v>0.03</v>
      </c>
      <c r="G14" s="8">
        <f t="shared" si="2"/>
        <v>255</v>
      </c>
      <c r="H14" s="8" cm="1">
        <f t="array" ref="H14">fn생산단가(A14,E14)</f>
        <v>340</v>
      </c>
    </row>
    <row r="15" spans="1:9">
      <c r="A15" s="5" t="s">
        <v>54</v>
      </c>
      <c r="B15" s="5" t="s">
        <v>38</v>
      </c>
      <c r="C15" s="5" t="str">
        <f t="shared" si="1"/>
        <v>세003</v>
      </c>
      <c r="D15" s="7">
        <v>12</v>
      </c>
      <c r="E15" s="8">
        <f>HLOOKUP(D15, $F$2:$I$4, MATCH(LEFT(A15,1), {"다","나"}, -1)+1)</f>
        <v>3500</v>
      </c>
      <c r="F15" s="9">
        <v>0.05</v>
      </c>
      <c r="G15" s="8">
        <f t="shared" si="2"/>
        <v>2100</v>
      </c>
      <c r="H15" s="8" cm="1">
        <f t="array" ref="H15">fn생산단가(A15,E15)</f>
        <v>700</v>
      </c>
    </row>
    <row r="16" spans="1:9">
      <c r="A16" s="5" t="s">
        <v>55</v>
      </c>
      <c r="B16" s="5" t="s">
        <v>40</v>
      </c>
      <c r="C16" s="5" t="str">
        <f t="shared" si="1"/>
        <v>카004</v>
      </c>
      <c r="D16" s="7">
        <v>12</v>
      </c>
      <c r="E16" s="8">
        <f>HLOOKUP(D16, $F$2:$I$4, MATCH(LEFT(A16,1), {"다","나"}, -1)+1)</f>
        <v>1500</v>
      </c>
      <c r="F16" s="9">
        <v>0.05</v>
      </c>
      <c r="G16" s="8">
        <f t="shared" si="2"/>
        <v>900</v>
      </c>
      <c r="H16" s="8" cm="1">
        <f t="array" ref="H16">fn생산단가(A16,E16)</f>
        <v>300</v>
      </c>
    </row>
    <row r="17" spans="1:8">
      <c r="A17" s="5" t="s">
        <v>56</v>
      </c>
      <c r="B17" s="5" t="s">
        <v>38</v>
      </c>
      <c r="C17" s="5" t="str">
        <f t="shared" si="1"/>
        <v>세002</v>
      </c>
      <c r="D17" s="7">
        <v>23</v>
      </c>
      <c r="E17" s="8">
        <f>HLOOKUP(D17, $F$2:$I$4, MATCH(LEFT(A17,1), {"다","나"}, -1)+1)</f>
        <v>3350</v>
      </c>
      <c r="F17" s="9">
        <v>0.08</v>
      </c>
      <c r="G17" s="8">
        <f t="shared" si="2"/>
        <v>6164</v>
      </c>
      <c r="H17" s="8" cm="1">
        <f t="array" ref="H17">fn생산단가(A17,E17)</f>
        <v>670</v>
      </c>
    </row>
    <row r="18" spans="1:8">
      <c r="A18" s="5" t="s">
        <v>57</v>
      </c>
      <c r="B18" s="5" t="s">
        <v>36</v>
      </c>
      <c r="C18" s="5" t="str">
        <f t="shared" si="1"/>
        <v>녹005</v>
      </c>
      <c r="D18" s="7">
        <v>38</v>
      </c>
      <c r="E18" s="8">
        <f>HLOOKUP(D18, $F$2:$I$4, MATCH(LEFT(A18,1), {"다","나"}, -1)+1)</f>
        <v>1300</v>
      </c>
      <c r="F18" s="9">
        <v>0.1</v>
      </c>
      <c r="G18" s="8">
        <f t="shared" si="2"/>
        <v>4940</v>
      </c>
      <c r="H18" s="8" cm="1">
        <f t="array" ref="H18">fn생산단가(A18,E18)</f>
        <v>260</v>
      </c>
    </row>
    <row r="19" spans="1:8">
      <c r="A19" s="5" t="s">
        <v>58</v>
      </c>
      <c r="B19" s="5" t="s">
        <v>36</v>
      </c>
      <c r="C19" s="5" t="str">
        <f t="shared" si="1"/>
        <v>녹052</v>
      </c>
      <c r="D19" s="7">
        <v>15</v>
      </c>
      <c r="E19" s="8">
        <f>HLOOKUP(D19, $F$2:$I$4, MATCH(LEFT(A19,1), {"다","나"}, -1)+1)</f>
        <v>1500</v>
      </c>
      <c r="F19" s="9">
        <v>0.05</v>
      </c>
      <c r="G19" s="8">
        <f t="shared" si="2"/>
        <v>1125</v>
      </c>
      <c r="H19" s="8" cm="1">
        <f t="array" ref="H19">fn생산단가(A19,E19)</f>
        <v>300</v>
      </c>
    </row>
    <row r="20" spans="1:8">
      <c r="A20" s="5" t="s">
        <v>59</v>
      </c>
      <c r="B20" s="5" t="s">
        <v>36</v>
      </c>
      <c r="C20" s="5" t="str">
        <f t="shared" si="1"/>
        <v>녹351</v>
      </c>
      <c r="D20" s="7">
        <v>8</v>
      </c>
      <c r="E20" s="8">
        <f>HLOOKUP(D20, $F$2:$I$4, MATCH(LEFT(A20,1), {"다","나"}, -1)+1)</f>
        <v>1700</v>
      </c>
      <c r="F20" s="9">
        <v>0.03</v>
      </c>
      <c r="G20" s="8">
        <f t="shared" si="2"/>
        <v>408</v>
      </c>
      <c r="H20" s="8" cm="1">
        <f t="array" ref="H20">fn생산단가(A20,E20)</f>
        <v>340</v>
      </c>
    </row>
    <row r="21" spans="1:8">
      <c r="A21" s="5" t="s">
        <v>60</v>
      </c>
      <c r="B21" s="5" t="s">
        <v>40</v>
      </c>
      <c r="C21" s="5" t="str">
        <f t="shared" si="1"/>
        <v>카154</v>
      </c>
      <c r="D21" s="7">
        <v>35</v>
      </c>
      <c r="E21" s="8">
        <f>HLOOKUP(D21, $F$2:$I$4, MATCH(LEFT(A21,1), {"다","나"}, -1)+1)</f>
        <v>1300</v>
      </c>
      <c r="F21" s="9">
        <v>0.1</v>
      </c>
      <c r="G21" s="8">
        <f t="shared" si="2"/>
        <v>4550</v>
      </c>
      <c r="H21" s="8" cm="1">
        <f t="array" ref="H21">fn생산단가(A21,E21)</f>
        <v>260</v>
      </c>
    </row>
    <row r="22" spans="1:8">
      <c r="A22" s="5" t="s">
        <v>61</v>
      </c>
      <c r="B22" s="5" t="s">
        <v>38</v>
      </c>
      <c r="C22" s="5" t="str">
        <f t="shared" si="1"/>
        <v>세502</v>
      </c>
      <c r="D22" s="7">
        <v>18</v>
      </c>
      <c r="E22" s="8">
        <f>HLOOKUP(D22, $F$2:$I$4, MATCH(LEFT(A22,1), {"다","나"}, -1)+1)</f>
        <v>3500</v>
      </c>
      <c r="F22" s="9">
        <v>0.05</v>
      </c>
      <c r="G22" s="8">
        <f t="shared" si="2"/>
        <v>3150</v>
      </c>
      <c r="H22" s="8" cm="1">
        <f t="array" ref="H22">fn생산단가(A22,E22)</f>
        <v>700</v>
      </c>
    </row>
    <row r="23" spans="1:8">
      <c r="A23" s="5" t="s">
        <v>62</v>
      </c>
      <c r="B23" s="5" t="s">
        <v>36</v>
      </c>
      <c r="C23" s="5" t="str">
        <f t="shared" si="1"/>
        <v>녹125</v>
      </c>
      <c r="D23" s="7">
        <v>23</v>
      </c>
      <c r="E23" s="8">
        <f>HLOOKUP(D23, $F$2:$I$4, MATCH(LEFT(A23,1), {"다","나"}, -1)+1)</f>
        <v>1400</v>
      </c>
      <c r="F23" s="9">
        <v>0.08</v>
      </c>
      <c r="G23" s="8">
        <f t="shared" si="2"/>
        <v>2576</v>
      </c>
      <c r="H23" s="8" cm="1">
        <f t="array" ref="H23">fn생산단가(A23,E23)</f>
        <v>280</v>
      </c>
    </row>
    <row r="24" spans="1:8">
      <c r="A24" s="5" t="s">
        <v>63</v>
      </c>
      <c r="B24" s="5" t="s">
        <v>36</v>
      </c>
      <c r="C24" s="5" t="str">
        <f t="shared" si="1"/>
        <v>녹253</v>
      </c>
      <c r="D24" s="7">
        <v>35</v>
      </c>
      <c r="E24" s="8">
        <f>HLOOKUP(D24, $F$2:$I$4, MATCH(LEFT(A24,1), {"다","나"}, -1)+1)</f>
        <v>1300</v>
      </c>
      <c r="F24" s="9">
        <v>0.1</v>
      </c>
      <c r="G24" s="8">
        <f t="shared" si="2"/>
        <v>4550</v>
      </c>
      <c r="H24" s="8" cm="1">
        <f t="array" ref="H24">fn생산단가(A24,E24)</f>
        <v>260</v>
      </c>
    </row>
    <row r="25" spans="1:8">
      <c r="A25" s="5" t="s">
        <v>64</v>
      </c>
      <c r="B25" s="5" t="s">
        <v>38</v>
      </c>
      <c r="C25" s="5" t="str">
        <f t="shared" si="1"/>
        <v>세244</v>
      </c>
      <c r="D25" s="7">
        <v>10</v>
      </c>
      <c r="E25" s="8">
        <f>HLOOKUP(D25, $F$2:$I$4, MATCH(LEFT(A25,1), {"다","나"}, -1)+1)</f>
        <v>3500</v>
      </c>
      <c r="F25" s="9">
        <v>0.05</v>
      </c>
      <c r="G25" s="8">
        <f t="shared" si="2"/>
        <v>1750</v>
      </c>
      <c r="H25" s="8" cm="1">
        <f t="array" ref="H25">fn생산단가(A25,E25)</f>
        <v>700</v>
      </c>
    </row>
    <row r="27" spans="1:8">
      <c r="A27" t="s">
        <v>65</v>
      </c>
    </row>
    <row r="28" spans="1:8">
      <c r="A28" s="20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 cm="1">
        <f t="array" ref="B30">SUM(($A30=$B$10:$B$25)*($D$10:$D$25&gt;=$B$29))</f>
        <v>3</v>
      </c>
      <c r="C30" s="7" cm="1">
        <f t="array" ref="C30">SUM(($A30=$B$10:$B$25)*($D$10:$D$25&gt;=$C$29))</f>
        <v>4</v>
      </c>
      <c r="D30" s="7" cm="1">
        <f t="array" ref="D30">SUM(($A30=$B$10:$B$25)*($D$10:$D$25&gt;=$D$29))</f>
        <v>5</v>
      </c>
      <c r="E30" s="7" cm="1">
        <f t="array" ref="E30">SUM(($A30=$B$10:$B$25)*($D$10:$D$25&gt;=$E$29))</f>
        <v>8</v>
      </c>
    </row>
    <row r="31" spans="1:8">
      <c r="A31" s="5" t="s">
        <v>38</v>
      </c>
      <c r="B31" s="7" cm="1">
        <f t="array" ref="B31">SUM(($A31=$B$10:$B$25)*($D$10:$D$25&gt;=$B$29))</f>
        <v>0</v>
      </c>
      <c r="C31" s="7" cm="1">
        <f t="array" ref="C31">SUM(($A31=$B$10:$B$25)*($D$10:$D$25&gt;=$C$29))</f>
        <v>1</v>
      </c>
      <c r="D31" s="7" cm="1">
        <f t="array" ref="D31">SUM(($A31=$B$10:$B$25)*($D$10:$D$25&gt;=$D$29))</f>
        <v>4</v>
      </c>
      <c r="E31" s="7" cm="1">
        <f t="array" ref="E31">SUM(($A31=$B$10:$B$25)*($D$10:$D$25&gt;=$E$29))</f>
        <v>4</v>
      </c>
    </row>
    <row r="32" spans="1:8">
      <c r="A32" s="5" t="s">
        <v>40</v>
      </c>
      <c r="B32" s="7" cm="1">
        <f t="array" ref="B32">SUM(($A32=$B$10:$B$25)*($D$10:$D$25&gt;=$B$29))</f>
        <v>1</v>
      </c>
      <c r="C32" s="7" cm="1">
        <f t="array" ref="C32">SUM(($A32=$B$10:$B$25)*($D$10:$D$25&gt;=$C$29))</f>
        <v>3</v>
      </c>
      <c r="D32" s="7" cm="1">
        <f t="array" ref="D32">SUM(($A32=$B$10:$B$25)*($D$10:$D$25&gt;=$D$29))</f>
        <v>4</v>
      </c>
      <c r="E32" s="7" cm="1">
        <f t="array" ref="E32">SUM(($A32=$B$10:$B$25)*($D$10:$D$25&gt;=$E$29))</f>
        <v>4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19">
        <f>SLN(C36,D36,5)</f>
        <v>260000</v>
      </c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19">
        <f t="shared" ref="F37:F40" si="3">SLN(C37,D37,5)</f>
        <v>70000</v>
      </c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19">
        <f t="shared" si="3"/>
        <v>80000</v>
      </c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19">
        <f t="shared" si="3"/>
        <v>136000</v>
      </c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19">
        <f t="shared" si="3"/>
        <v>50000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D5157-E89C-4AC1-AD58-67BDF4AB7B27}">
  <sheetPr codeName="Sheet9"/>
  <dimension ref="A1:E4"/>
  <sheetViews>
    <sheetView workbookViewId="0">
      <selection activeCell="C7" sqref="C7"/>
    </sheetView>
  </sheetViews>
  <sheetFormatPr defaultRowHeight="16.899999999999999"/>
  <cols>
    <col min="1" max="1" width="9.0625" bestFit="1" customWidth="1"/>
    <col min="2" max="2" width="10.5625" bestFit="1" customWidth="1"/>
    <col min="3" max="5" width="9.0625" bestFit="1" customWidth="1"/>
  </cols>
  <sheetData>
    <row r="1" spans="1:5">
      <c r="A1" s="24" t="s">
        <v>148</v>
      </c>
    </row>
    <row r="3" spans="1:5">
      <c r="A3" t="s">
        <v>132</v>
      </c>
      <c r="B3" t="s">
        <v>145</v>
      </c>
      <c r="C3" t="s">
        <v>89</v>
      </c>
      <c r="D3" t="s">
        <v>142</v>
      </c>
      <c r="E3" t="s">
        <v>146</v>
      </c>
    </row>
    <row r="4" spans="1:5">
      <c r="A4" t="s">
        <v>147</v>
      </c>
      <c r="B4" s="23">
        <v>44462</v>
      </c>
      <c r="C4" t="s">
        <v>136</v>
      </c>
      <c r="D4" t="s">
        <v>139</v>
      </c>
      <c r="E4">
        <v>950000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G13"/>
  <sheetViews>
    <sheetView tabSelected="1" workbookViewId="0">
      <selection activeCell="L15" sqref="L15"/>
    </sheetView>
  </sheetViews>
  <sheetFormatPr defaultRowHeight="16.899999999999999"/>
  <cols>
    <col min="1" max="1" width="6.8125" bestFit="1" customWidth="1"/>
    <col min="2" max="5" width="12.0625" bestFit="1" customWidth="1"/>
    <col min="6" max="7" width="17.0625" bestFit="1" customWidth="1"/>
  </cols>
  <sheetData>
    <row r="2" spans="1:7">
      <c r="A2" s="21" t="s">
        <v>132</v>
      </c>
      <c r="B2" t="s">
        <v>133</v>
      </c>
    </row>
    <row r="4" spans="1:7">
      <c r="B4" s="21" t="s">
        <v>142</v>
      </c>
      <c r="C4" s="21" t="s">
        <v>143</v>
      </c>
    </row>
    <row r="5" spans="1:7">
      <c r="B5" t="s">
        <v>139</v>
      </c>
      <c r="D5" t="s">
        <v>140</v>
      </c>
    </row>
    <row r="6" spans="1:7">
      <c r="A6" s="21" t="s">
        <v>89</v>
      </c>
      <c r="B6" t="s">
        <v>141</v>
      </c>
      <c r="C6" t="s">
        <v>144</v>
      </c>
      <c r="D6" t="s">
        <v>141</v>
      </c>
      <c r="E6" t="s">
        <v>144</v>
      </c>
    </row>
    <row r="7" spans="1:7">
      <c r="A7" t="s">
        <v>138</v>
      </c>
      <c r="B7" s="22"/>
      <c r="C7" s="22">
        <v>0</v>
      </c>
      <c r="D7" s="22">
        <v>950000</v>
      </c>
      <c r="E7" s="22">
        <v>140000</v>
      </c>
    </row>
    <row r="8" spans="1:7">
      <c r="A8" t="s">
        <v>137</v>
      </c>
      <c r="B8" s="22">
        <v>950000</v>
      </c>
      <c r="C8" s="22">
        <v>140000</v>
      </c>
      <c r="D8" s="22">
        <v>950000</v>
      </c>
      <c r="E8" s="22">
        <v>140000</v>
      </c>
    </row>
    <row r="9" spans="1:7">
      <c r="A9" t="s">
        <v>136</v>
      </c>
      <c r="B9" s="22">
        <v>950000</v>
      </c>
      <c r="C9" s="22">
        <v>140000</v>
      </c>
      <c r="D9" s="22"/>
      <c r="E9" s="22">
        <v>0</v>
      </c>
    </row>
    <row r="10" spans="1:7">
      <c r="A10" t="s">
        <v>135</v>
      </c>
      <c r="B10" s="22"/>
      <c r="C10" s="22">
        <v>0</v>
      </c>
      <c r="D10" s="22">
        <v>950000</v>
      </c>
      <c r="E10" s="22">
        <v>140000</v>
      </c>
    </row>
    <row r="11" spans="1:7">
      <c r="A11" t="s">
        <v>134</v>
      </c>
      <c r="B11" s="22"/>
      <c r="C11" s="22">
        <v>0</v>
      </c>
      <c r="D11" s="22">
        <v>950000</v>
      </c>
      <c r="E11" s="22">
        <v>140000</v>
      </c>
    </row>
    <row r="12" spans="1:7">
      <c r="G12" s="18"/>
    </row>
    <row r="13" spans="1:7">
      <c r="G13" s="18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17EA8-81F8-47B7-9643-8EBE348EAC3E}">
  <sheetPr codeName="Sheet10">
    <outlinePr summaryBelow="0"/>
  </sheetPr>
  <dimension ref="B1:F12"/>
  <sheetViews>
    <sheetView showGridLines="0" workbookViewId="0">
      <selection activeCell="F8" sqref="F8"/>
    </sheetView>
  </sheetViews>
  <sheetFormatPr defaultRowHeight="16.899999999999999" outlineLevelRow="1" outlineLevelCol="1"/>
  <cols>
    <col min="3" max="3" width="6.0625" bestFit="1" customWidth="1"/>
    <col min="4" max="6" width="10.3125" bestFit="1" customWidth="1" outlineLevel="1"/>
  </cols>
  <sheetData>
    <row r="1" spans="2:6" ht="17.25" thickBot="1"/>
    <row r="2" spans="2:6">
      <c r="B2" s="27" t="s">
        <v>154</v>
      </c>
      <c r="C2" s="28"/>
      <c r="D2" s="33"/>
      <c r="E2" s="33"/>
      <c r="F2" s="33"/>
    </row>
    <row r="3" spans="2:6" collapsed="1">
      <c r="B3" s="26"/>
      <c r="C3" s="26"/>
      <c r="D3" s="34" t="s">
        <v>156</v>
      </c>
      <c r="E3" s="34" t="s">
        <v>151</v>
      </c>
      <c r="F3" s="34" t="s">
        <v>150</v>
      </c>
    </row>
    <row r="4" spans="2:6" hidden="1" outlineLevel="1">
      <c r="B4" s="29"/>
      <c r="C4" s="29"/>
      <c r="E4" s="36"/>
      <c r="F4" s="36"/>
    </row>
    <row r="5" spans="2:6">
      <c r="B5" s="30" t="s">
        <v>155</v>
      </c>
      <c r="C5" s="31"/>
      <c r="D5" s="11"/>
      <c r="E5" s="11"/>
      <c r="F5" s="11"/>
    </row>
    <row r="6" spans="2:6" outlineLevel="1">
      <c r="B6" s="29"/>
      <c r="C6" s="29" t="s">
        <v>152</v>
      </c>
      <c r="D6">
        <v>300</v>
      </c>
      <c r="E6" s="35">
        <v>300</v>
      </c>
      <c r="F6" s="35">
        <v>250</v>
      </c>
    </row>
    <row r="7" spans="2:6" outlineLevel="1">
      <c r="B7" s="29"/>
      <c r="C7" s="29" t="s">
        <v>153</v>
      </c>
      <c r="D7">
        <v>600</v>
      </c>
      <c r="E7" s="35">
        <v>600</v>
      </c>
      <c r="F7" s="35">
        <v>550</v>
      </c>
    </row>
    <row r="8" spans="2:6">
      <c r="B8" s="30" t="s">
        <v>157</v>
      </c>
      <c r="C8" s="31"/>
      <c r="D8" s="11"/>
      <c r="E8" s="11"/>
      <c r="F8" s="11"/>
    </row>
    <row r="9" spans="2:6" ht="17.25" outlineLevel="1" thickBot="1">
      <c r="B9" s="32"/>
      <c r="C9" s="32" t="s">
        <v>149</v>
      </c>
      <c r="D9" s="25">
        <v>1467900</v>
      </c>
      <c r="E9" s="25">
        <v>1467900</v>
      </c>
      <c r="F9" s="25">
        <v>1318750</v>
      </c>
    </row>
    <row r="10" spans="2:6">
      <c r="B10" t="s">
        <v>158</v>
      </c>
    </row>
    <row r="11" spans="2:6">
      <c r="B11" t="s">
        <v>159</v>
      </c>
    </row>
    <row r="12" spans="2:6">
      <c r="B12" t="s">
        <v>160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I14" sqref="I14"/>
    </sheetView>
  </sheetViews>
  <sheetFormatPr defaultRowHeight="16.899999999999999"/>
  <cols>
    <col min="1" max="1" width="9.875" bestFit="1" customWidth="1"/>
    <col min="5" max="5" width="12.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6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66300</v>
      </c>
    </row>
    <row r="5" spans="1:5">
      <c r="A5" s="16">
        <v>45075</v>
      </c>
      <c r="B5" s="5" t="s">
        <v>84</v>
      </c>
      <c r="C5" s="7">
        <v>278</v>
      </c>
      <c r="D5" s="7">
        <v>4</v>
      </c>
      <c r="E5" s="8">
        <f t="shared" si="0"/>
        <v>164400</v>
      </c>
    </row>
    <row r="6" spans="1:5">
      <c r="A6" s="16">
        <v>45084</v>
      </c>
      <c r="B6" s="5" t="s">
        <v>84</v>
      </c>
      <c r="C6" s="7">
        <v>349</v>
      </c>
      <c r="D6" s="7">
        <v>1</v>
      </c>
      <c r="E6" s="8">
        <f t="shared" si="0"/>
        <v>208800</v>
      </c>
    </row>
    <row r="7" spans="1:5">
      <c r="A7" s="16">
        <v>45088</v>
      </c>
      <c r="B7" s="5" t="s">
        <v>83</v>
      </c>
      <c r="C7" s="7">
        <v>321</v>
      </c>
      <c r="D7" s="7">
        <v>7</v>
      </c>
      <c r="E7" s="8">
        <f t="shared" si="0"/>
        <v>94200</v>
      </c>
    </row>
    <row r="8" spans="1:5">
      <c r="A8" s="16">
        <v>45088</v>
      </c>
      <c r="B8" s="5" t="s">
        <v>83</v>
      </c>
      <c r="C8" s="7">
        <v>546</v>
      </c>
      <c r="D8" s="7">
        <v>8</v>
      </c>
      <c r="E8" s="8">
        <f t="shared" si="0"/>
        <v>161400</v>
      </c>
    </row>
    <row r="9" spans="1:5">
      <c r="A9" s="16">
        <v>45116</v>
      </c>
      <c r="B9" s="5" t="s">
        <v>84</v>
      </c>
      <c r="C9" s="7">
        <v>246</v>
      </c>
      <c r="D9" s="7">
        <v>2</v>
      </c>
      <c r="E9" s="8">
        <f t="shared" si="0"/>
        <v>146400</v>
      </c>
    </row>
    <row r="10" spans="1:5">
      <c r="A10" s="16">
        <v>45132</v>
      </c>
      <c r="B10" s="5" t="s">
        <v>84</v>
      </c>
      <c r="C10" s="7">
        <v>531</v>
      </c>
      <c r="D10" s="7">
        <v>5</v>
      </c>
      <c r="E10" s="8">
        <f t="shared" si="0"/>
        <v>315600</v>
      </c>
    </row>
    <row r="11" spans="1:5">
      <c r="A11" s="16">
        <v>45145</v>
      </c>
      <c r="B11" s="5" t="s">
        <v>84</v>
      </c>
      <c r="C11" s="7">
        <v>521</v>
      </c>
      <c r="D11" s="7">
        <v>3</v>
      </c>
      <c r="E11" s="8">
        <f t="shared" si="0"/>
        <v>310800</v>
      </c>
    </row>
    <row r="12" spans="1:5">
      <c r="A12" s="40" t="s">
        <v>27</v>
      </c>
      <c r="B12" s="41"/>
      <c r="C12" s="7">
        <f>SUM(C4:C11)</f>
        <v>3018</v>
      </c>
      <c r="D12" s="7">
        <f>SUM(D4:D11)</f>
        <v>35</v>
      </c>
      <c r="E12" s="8">
        <f>SUM(E4:E11)</f>
        <v>1467900</v>
      </c>
    </row>
    <row r="14" spans="1:5">
      <c r="A14" s="40" t="s">
        <v>85</v>
      </c>
      <c r="B14" s="41"/>
    </row>
    <row r="15" spans="1:5">
      <c r="A15" s="5" t="s">
        <v>83</v>
      </c>
      <c r="B15" s="5">
        <v>300</v>
      </c>
    </row>
    <row r="16" spans="1:5">
      <c r="A16" s="5" t="s">
        <v>84</v>
      </c>
      <c r="B16" s="5">
        <v>600</v>
      </c>
    </row>
  </sheetData>
  <scenarios current="0" show="0" sqref="E12">
    <scenario name="단가증가" locked="1" count="2" user="Seunghye Choe">
      <inputCells r="B15" val="300"/>
      <inputCells r="B16" val="600"/>
    </scenario>
    <scenario name="단가감소" locked="1" count="2" user="Seunghye Choe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99D50E1C-ED2F-4FD6-A378-550C31EDBA6F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topLeftCell="A6" zoomScaleNormal="100" workbookViewId="0">
      <selection activeCell="K19" sqref="K19"/>
    </sheetView>
  </sheetViews>
  <sheetFormatPr defaultRowHeight="16.899999999999999"/>
  <cols>
    <col min="4" max="4" width="11.625" bestFit="1" customWidth="1"/>
  </cols>
  <sheetData>
    <row r="1" spans="1:8" ht="20.65">
      <c r="A1" s="42" t="s">
        <v>87</v>
      </c>
      <c r="B1" s="42"/>
      <c r="C1" s="42"/>
      <c r="D1" s="42"/>
      <c r="E1" s="42"/>
      <c r="F1" s="42"/>
      <c r="G1" s="42"/>
      <c r="H1" s="42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H15" sqref="H15"/>
    </sheetView>
  </sheetViews>
  <sheetFormatPr defaultRowHeight="16.899999999999999"/>
  <cols>
    <col min="1" max="1" width="11.75" customWidth="1"/>
  </cols>
  <sheetData>
    <row r="1" spans="1:4">
      <c r="A1" t="s">
        <v>86</v>
      </c>
    </row>
    <row r="2" spans="1:4">
      <c r="A2" s="39" t="s">
        <v>114</v>
      </c>
      <c r="B2" s="5" t="s">
        <v>102</v>
      </c>
      <c r="C2" s="5" t="s">
        <v>103</v>
      </c>
      <c r="D2" s="5" t="s">
        <v>104</v>
      </c>
    </row>
    <row r="3" spans="1:4">
      <c r="A3" s="38" t="s">
        <v>105</v>
      </c>
      <c r="B3" s="37">
        <v>1</v>
      </c>
      <c r="C3" s="37">
        <v>2</v>
      </c>
      <c r="D3" s="37">
        <v>1</v>
      </c>
    </row>
    <row r="4" spans="1:4">
      <c r="A4" s="38" t="s">
        <v>106</v>
      </c>
      <c r="B4" s="37">
        <v>0</v>
      </c>
      <c r="C4" s="37">
        <v>0</v>
      </c>
      <c r="D4" s="37">
        <v>0</v>
      </c>
    </row>
    <row r="5" spans="1:4">
      <c r="A5" s="38" t="s">
        <v>107</v>
      </c>
      <c r="B5" s="37">
        <v>0</v>
      </c>
      <c r="C5" s="37">
        <v>1</v>
      </c>
      <c r="D5" s="37">
        <v>0</v>
      </c>
    </row>
    <row r="6" spans="1:4">
      <c r="A6" s="38" t="s">
        <v>108</v>
      </c>
      <c r="B6" s="37">
        <v>0</v>
      </c>
      <c r="C6" s="37">
        <v>1</v>
      </c>
      <c r="D6" s="37">
        <v>0</v>
      </c>
    </row>
    <row r="7" spans="1:4">
      <c r="A7" s="38" t="s">
        <v>109</v>
      </c>
      <c r="B7" s="37">
        <v>1</v>
      </c>
      <c r="C7" s="37">
        <v>0</v>
      </c>
      <c r="D7" s="37">
        <v>0</v>
      </c>
    </row>
    <row r="8" spans="1:4">
      <c r="A8" s="38" t="s">
        <v>110</v>
      </c>
      <c r="B8" s="37">
        <v>0</v>
      </c>
      <c r="C8" s="37">
        <v>1</v>
      </c>
      <c r="D8" s="37">
        <v>1</v>
      </c>
    </row>
    <row r="9" spans="1:4">
      <c r="A9" s="38" t="s">
        <v>111</v>
      </c>
      <c r="B9" s="37">
        <v>0</v>
      </c>
      <c r="C9" s="37">
        <v>0</v>
      </c>
      <c r="D9" s="37">
        <v>1</v>
      </c>
    </row>
    <row r="10" spans="1:4">
      <c r="A10" s="38" t="s">
        <v>112</v>
      </c>
      <c r="B10" s="37">
        <v>1</v>
      </c>
      <c r="C10" s="37">
        <v>2</v>
      </c>
      <c r="D10" s="37">
        <v>2</v>
      </c>
    </row>
    <row r="11" spans="1:4">
      <c r="A11" s="38" t="s">
        <v>113</v>
      </c>
      <c r="B11" s="37">
        <v>1</v>
      </c>
      <c r="C11" s="37">
        <v>0</v>
      </c>
      <c r="D11" s="37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2</xdr:row>
                    <xdr:rowOff>204788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존칭적용">
                <anchor moveWithCells="1" siz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4</vt:i4>
      </vt:variant>
    </vt:vector>
  </HeadingPairs>
  <TitlesOfParts>
    <vt:vector size="14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쵯승혜</cp:lastModifiedBy>
  <cp:lastPrinted>2025-11-28T08:58:32Z</cp:lastPrinted>
  <dcterms:created xsi:type="dcterms:W3CDTF">2023-05-11T11:47:16Z</dcterms:created>
  <dcterms:modified xsi:type="dcterms:W3CDTF">2025-12-05T09:10:15Z</dcterms:modified>
</cp:coreProperties>
</file>