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inuv0\OneDrive\바탕 화면\"/>
    </mc:Choice>
  </mc:AlternateContent>
  <xr:revisionPtr revIDLastSave="0" documentId="13_ncr:1_{629B97B3-781A-4C1B-8ABC-D67AE230F518}" xr6:coauthVersionLast="47" xr6:coauthVersionMax="47" xr10:uidLastSave="{00000000-0000-0000-0000-000000000000}"/>
  <bookViews>
    <workbookView xWindow="-120" yWindow="-120" windowWidth="29040" windowHeight="15840" tabRatio="791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시나리오 요약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11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2" l="1"/>
  <c r="F38" i="2"/>
  <c r="F39" i="2"/>
  <c r="F40" i="2"/>
  <c r="F36" i="2"/>
  <c r="E31" i="2" a="1"/>
  <c r="E31" i="2" s="1"/>
  <c r="E32" i="2" a="1"/>
  <c r="E32" i="2" s="1"/>
  <c r="E30" i="2" a="1"/>
  <c r="E30" i="2" s="1"/>
  <c r="D31" i="2" a="1"/>
  <c r="D31" i="2" s="1"/>
  <c r="D32" i="2" a="1"/>
  <c r="D32" i="2" s="1"/>
  <c r="D30" i="2" a="1"/>
  <c r="D30" i="2" s="1"/>
  <c r="C31" i="2" a="1"/>
  <c r="C31" i="2" s="1"/>
  <c r="C32" i="2" a="1"/>
  <c r="C32" i="2" s="1"/>
  <c r="C30" i="2" a="1"/>
  <c r="C30" i="2" s="1"/>
  <c r="B31" i="2" a="1"/>
  <c r="B31" i="2" s="1"/>
  <c r="B32" i="2" a="1"/>
  <c r="B32" i="2" s="1"/>
  <c r="B30" i="2" a="1"/>
  <c r="B30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1" i="2" a="1"/>
  <c r="H17" i="2" a="1"/>
  <c r="H23" i="2" a="1"/>
  <c r="H19" i="2" a="1"/>
  <c r="H22" i="2" a="1"/>
  <c r="H12" i="2" a="1"/>
  <c r="H18" i="2" a="1"/>
  <c r="H24" i="2" a="1"/>
  <c r="H25" i="2" a="1"/>
  <c r="H13" i="2" a="1"/>
  <c r="H14" i="2" a="1"/>
  <c r="H20" i="2" a="1"/>
  <c r="H15" i="2" a="1"/>
  <c r="H21" i="2" a="1"/>
  <c r="H16" i="2" a="1"/>
  <c r="H10" i="2" a="1"/>
  <c r="E12" i="4" l="1"/>
  <c r="H16" i="2"/>
  <c r="H21" i="2"/>
  <c r="H15" i="2"/>
  <c r="H20" i="2"/>
  <c r="H14" i="2"/>
  <c r="H13" i="2"/>
  <c r="H25" i="2"/>
  <c r="H24" i="2"/>
  <c r="H18" i="2"/>
  <c r="H12" i="2"/>
  <c r="H22" i="2"/>
  <c r="H19" i="2"/>
  <c r="H23" i="2"/>
  <c r="H17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0509B0-0957-4097-9FCF-B94F1C4AE199}" name="MS Access Database_Query" type="1" refreshedVersion="8" background="1">
    <dbPr connection="DSN=MS Access Database;DBQ=C:\Users\inuv0\OneDrive\바탕 화면\2026_컴활1급실기_기본서(20250807)\2026기본서_컴활1급실기\01 엑셀\03 기본모의고사\사원관리.accdb;DefaultDir=C:\Users\inuv0\OneDrive\바탕 화면\2026_컴활1급실기_기본서(20250807)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2-17 00:00:00'} And 사원명부.입사일&lt;={ts '2021-11-11 00:00:00'})"/>
  </connection>
  <connection id="2" xr16:uid="{69B81E55-FE26-47B9-ADA5-E3189E29CF4A}" sourceFile="C:\Users\inuv0\OneDrive\바탕 화면\2026_컴활1급실기_기본서(20250807)\2026기본서_컴활1급실기\01 엑셀\03 기본모의고사\사원관리.accdb" keepAlive="1" name="사원관리" type="5" refreshedVersion="8" background="1">
    <dbPr connection="Provider=Microsoft.ACE.OLEDB.12.0;User ID=Admin;Data Source=C:\Users\inuv0\OneDrive\바탕 화면\2026_컴활1급실기_기본서(20250807)\2026기본서_컴활1급실기\01 엑셀\03 기본모의고사\사원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명부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<sst xmlns="http://schemas.openxmlformats.org/spreadsheetml/2006/main" count="396" uniqueCount="161">
  <si>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</si>
  <si>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</si>
  <si>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</si>
  <si>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</si>
  <si>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</si>
  <si>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</si>
  <si>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</si>
  <si>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</si>
  <si>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</si>
  <si>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</si>
  <si>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</si>
  <si>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</si>
  <si>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</si>
  <si>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</si>
  <si>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</si>
  <si>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</si>
  <si>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</si>
  <si>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</si>
  <si>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</si>
  <si>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</si>
  <si>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</si>
  <si>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</si>
  <si>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</si>
  <si>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</si>
  <si>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</si>
  <si>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</si>
  <si>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</si>
  <si>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</si>
  <si>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</si>
  <si>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</si>
  <si>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</si>
  <si>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</si>
  <si>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</si>
  <si>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</si>
  <si>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</si>
  <si>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</si>
  <si>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</si>
  <si>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</si>
  <si>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</si>
  <si>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</si>
  <si>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</si>
  <si>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</si>
  <si>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</si>
  <si>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</si>
  <si>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</si>
  <si>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</si>
  <si>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</si>
  <si>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</si>
  <si>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</si>
  <si>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</si>
  <si>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</si>
  <si>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</si>
  <si>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</si>
  <si>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</si>
  <si>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</si>
  <si>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</si>
  <si>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</si>
  <si>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</si>
  <si>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</si>
  <si>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</si>
  <si>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</si>
  <si>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</si>
  <si>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</si>
  <si>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</si>
  <si>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</si>
  <si>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</si>
  <si>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</si>
  <si>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</si>
  <si>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</si>
  <si>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</si>
  <si>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</si>
  <si>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</si>
  <si>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</si>
  <si>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</si>
  <si>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</si>
  <si>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</si>
  <si>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</si>
  <si>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</si>
  <si>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</si>
  <si>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</si>
  <si>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</si>
  <si>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</si>
  <si>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</si>
  <si>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</si>
  <si>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</si>
  <si>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</si>
  <si>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</si>
  <si>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</si>
  <si>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</si>
  <si>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</si>
  <si>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</si>
  <si>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</si>
  <si>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</si>
  <si>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</si>
  <si>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</si>
  <si>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</si>
  <si>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</si>
  <si>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</si>
  <si>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</si>
  <si>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</si>
  <si>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</si>
  <si>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</si>
  <si>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</si>
  <si>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</si>
  <si>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</si>
  <si>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</si>
  <si>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</si>
  <si>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</si>
  <si>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</si>
  <si>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</si>
  <si>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</si>
  <si>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</si>
  <si>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</si>
  <si>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</si>
  <si>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</si>
  <si>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</si>
  <si>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</si>
  <si>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</si>
  <si>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</si>
  <si>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</si>
  <si>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</si>
  <si>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</si>
  <si>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</si>
  <si>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</si>
  <si>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</si>
  <si>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</si>
  <si>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</si>
  <si>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</si>
  <si>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</si>
  <si>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</si>
  <si>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</si>
  <si>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</si>
  <si>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송명근</t>
  </si>
  <si>
    <t>합계 : 기본급</t>
  </si>
  <si>
    <t>이름</t>
  </si>
  <si>
    <t>입사일</t>
  </si>
  <si>
    <t>직위</t>
  </si>
  <si>
    <t>(모두)</t>
  </si>
  <si>
    <t>기획부</t>
  </si>
  <si>
    <t>광고부</t>
  </si>
  <si>
    <t>유통부</t>
  </si>
  <si>
    <t>인사부</t>
  </si>
  <si>
    <t>판촉부</t>
  </si>
  <si>
    <t>대리</t>
  </si>
  <si>
    <t>주임</t>
  </si>
  <si>
    <t>기본급</t>
  </si>
  <si>
    <t>값</t>
  </si>
  <si>
    <t>합계 : 상여금</t>
  </si>
  <si>
    <t>$B$15</t>
  </si>
  <si>
    <t>$B$16</t>
  </si>
  <si>
    <t>$E$12</t>
  </si>
  <si>
    <t>단가 증가</t>
  </si>
  <si>
    <t>만든 사람 전민재 날짜 2025-09-30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</si>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</sst>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80" formatCode="0,000&quot;원&quot;;\ ;0&quot;원&quot;"/>
    <numFmt numFmtId="182" formatCode="[=0]&quot;◆&quot;;&quot;&quot;"/>
    <numFmt numFmtId="183" formatCode="@&quot;님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82" fontId="0" fillId="0" borderId="1" xfId="0" applyNumberFormat="1" applyBorder="1" applyAlignment="1">
      <alignment horizontal="center" vertical="center"/>
    </xf>
    <xf numFmtId="183" fontId="0" fillId="0" borderId="1" xfId="0" applyNumberFormat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5">
    <dxf>
      <numFmt numFmtId="180" formatCode="0,000&quot;원&quot;;\ ;0&quot;원&quot;"/>
    </dxf>
    <dxf>
      <numFmt numFmtId="180" formatCode="0,000&quot;원&quot;;\ ;0&quot;원&quot;"/>
    </dxf>
    <dxf>
      <fill>
        <patternFill>
          <bgColor rgb="FFFFC000"/>
        </patternFill>
      </fill>
    </dxf>
    <dxf>
      <numFmt numFmtId="19" formatCode="yyyy/mm/dd"/>
    </dxf>
    <dxf>
      <numFmt numFmtId="180" formatCode="0,000&quot;원&quot;;\ ;0&quot;원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51-4CA8-8A87-38B2A84402A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51-4CA8-8A87-38B2A84402AC}"/>
                </c:ext>
              </c:extLst>
            </c:dLbl>
            <c:dLbl>
              <c:idx val="2"/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51-4CA8-8A87-38B2A84402A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>
                    <a:latin typeface="굴림체" panose="020B0609000101010101" pitchFamily="49" charset="-127"/>
                    <a:ea typeface="굴림체" panose="020B0609000101010101" pitchFamily="49" charset="-127"/>
                  </a:rPr>
                  <a:t>단위</a:t>
                </a:r>
                <a:r>
                  <a:rPr lang="en-US" altLang="ko-KR">
                    <a:latin typeface="굴림체" panose="020B0609000101010101" pitchFamily="49" charset="-127"/>
                    <a:ea typeface="굴림체" panose="020B0609000101010101" pitchFamily="49" charset="-127"/>
                  </a:rPr>
                  <a:t>:</a:t>
                </a:r>
                <a:r>
                  <a:rPr lang="ko-KR" altLang="en-US">
                    <a:latin typeface="굴림체" panose="020B0609000101010101" pitchFamily="49" charset="-127"/>
                    <a:ea typeface="굴림체" panose="020B0609000101010101" pitchFamily="49" charset="-127"/>
                  </a:rPr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12</xdr:row>
      <xdr:rowOff>12700</xdr:rowOff>
    </xdr:from>
    <xdr:to>
      <xdr:col>8</xdr:col>
      <xdr:colOff>9525</xdr:colOff>
      <xdr:row>27</xdr:row>
      <xdr:rowOff>200025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1</xdr:row>
          <xdr:rowOff>0</xdr:rowOff>
        </xdr:from>
        <xdr:to>
          <xdr:col>5</xdr:col>
          <xdr:colOff>676275</xdr:colOff>
          <xdr:row>3</xdr:row>
          <xdr:rowOff>19050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</xdr:row>
          <xdr:rowOff>19050</xdr:rowOff>
        </xdr:from>
        <xdr:to>
          <xdr:col>5</xdr:col>
          <xdr:colOff>676275</xdr:colOff>
          <xdr:row>5</xdr:row>
          <xdr:rowOff>9525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8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523875</xdr:colOff>
          <xdr:row>2</xdr:row>
          <xdr:rowOff>28575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전민재" refreshedDate="45930.881068981478" backgroundQuery="1" createdVersion="8" refreshedVersion="8" minRefreshableVersion="3" recordCount="6" xr:uid="{12E168FE-CFBF-40D8-AACA-66F7CDC4A091}">
  <cacheSource type="external" connectionId="1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ROUND(기본급* 0.15, 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1B4D2D-58F8-4466-AF7A-74E113BDA7C0}" name="피벗 테이블2" cacheId="1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 sortType="descending">
      <items count="6">
        <item x="4"/>
        <item x="2"/>
        <item x="3"/>
        <item x="1"/>
        <item x="0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0" baseItem="0"/>
    <dataField name="합계 : 상여금" fld="5" baseField="0" baseItem="0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743EC6-EBED-4C11-A243-2B3D829478A9}" name="표1" displayName="표1" ref="A1:E2" totalsRowShown="0">
  <autoFilter ref="A1:E2" xr:uid="{41743EC6-EBED-4C11-A243-2B3D829478A9}"/>
  <tableColumns count="5">
    <tableColumn id="1" xr3:uid="{21C27D76-F3FE-4CF8-87B6-C38415AA11A4}" name="이름"/>
    <tableColumn id="2" xr3:uid="{80CCF956-9634-4063-A9DE-0379901B4745}" name="입사일" dataDxfId="3"/>
    <tableColumn id="3" xr3:uid="{1AE7809C-5AAB-4740-AC23-9B9985594019}" name="부서"/>
    <tableColumn id="4" xr3:uid="{8051D62D-2AC4-47BB-BE85-6D64582404DC}" name="직위"/>
    <tableColumn id="5" xr3:uid="{78C1EDDE-0686-422E-A187-F84EFB51179C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16" workbookViewId="0">
      <selection activeCell="J11" sqref="J11"/>
    </sheetView>
  </sheetViews>
  <sheetFormatPr defaultRowHeight="16.5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AND("한솔"=LEFT(C3, 2), 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2" priority="1">
      <formula>ISEVEN(QUOTIENT(ROW(), 3)) = TRUE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/>
  </sheetViews>
  <sheetFormatPr defaultRowHeight="16.5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523875</xdr:colOff>
                <xdr:row>2</xdr:row>
                <xdr:rowOff>28575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zoomScaleNormal="100" workbookViewId="0"/>
  </sheetViews>
  <sheetFormatPr defaultRowHeight="16.5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10" workbookViewId="0">
      <selection activeCell="G37" sqref="G37"/>
    </sheetView>
  </sheetViews>
  <sheetFormatPr defaultRowHeight="16.5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LARGE(IF((((RIGHT($A$10:$A$25, 1)="1"))+(RIGHT($A$10:$A$25, 1)="2"))*(A3=$B$10:$B$25), $D$10:$D$25), 2)</f>
        <v>15</v>
      </c>
      <c r="C3" s="5">
        <f>COUNTIFS($B$10:$B$25, A3, $D$10:$D$25, 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LARGE(IF((((RIGHT($A$10:$A$25, 1)="1"))+(RIGHT($A$10:$A$25, 1)="2"))*(A4=$B$10:$B$25), $D$10:$D$25), 2)</f>
        <v>18</v>
      </c>
      <c r="C4" s="5">
        <f t="shared" ref="C4:C5" si="0">COUNTIFS($B$10:$B$25, A4, $D$10:$D$25, 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LARGE(IF((((RIGHT($A$10:$A$25, 1)="1"))+(RIGHT($A$10:$A$25, 1)="2"))*(A5=$B$10:$B$25), $D$10:$D$25), 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 LEFT(A10, 1), LEFT(B10, 1))</f>
        <v>녹001</v>
      </c>
      <c r="D10" s="7">
        <v>38</v>
      </c>
      <c r="E10" s="8">
        <f>HLOOKUP(D10, $F$2:$I$4, MATCH(LEFT(A10,1), {"다","나"}, -1) + 1,TRUE)</f>
        <v>1300</v>
      </c>
      <c r="F10" s="9">
        <v>0.1</v>
      </c>
      <c r="G10" s="8">
        <f>PRODUCT(D10, E10, F10)</f>
        <v>4940</v>
      </c>
      <c r="H10" s="8" cm="1">
        <f t="array" ref="H10">fn생산단가(A10, E10)</f>
        <v>390</v>
      </c>
    </row>
    <row r="11" spans="1:9">
      <c r="A11" s="5" t="s">
        <v>51</v>
      </c>
      <c r="B11" s="5" t="s">
        <v>40</v>
      </c>
      <c r="C11" s="5" t="str">
        <f t="shared" ref="C11:C25" si="1">SUBSTITUTE(A11, LEFT(A11, 1), LEFT(B11, 1))</f>
        <v>카002</v>
      </c>
      <c r="D11" s="7">
        <v>26</v>
      </c>
      <c r="E11" s="8">
        <f>HLOOKUP(D11, $F$2:$I$4, MATCH(LEFT(A11,1), {"다","나"}, -1) + 1,TRUE)</f>
        <v>1400</v>
      </c>
      <c r="F11" s="9">
        <v>0.08</v>
      </c>
      <c r="G11" s="8">
        <f t="shared" ref="G11:G25" si="2">PRODUCT(D11, E11, F11)</f>
        <v>2912</v>
      </c>
      <c r="H11" s="8" cm="1">
        <f t="array" ref="H11">fn생산단가(A11, E11)</f>
        <v>280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>HLOOKUP(D12, $F$2:$I$4, MATCH(LEFT(A12,1), {"다","나"}, -1) + 1,TRUE)</f>
        <v>1400</v>
      </c>
      <c r="F12" s="9">
        <v>0.08</v>
      </c>
      <c r="G12" s="8">
        <f t="shared" si="2"/>
        <v>2240</v>
      </c>
      <c r="H12" s="8" cm="1">
        <f t="array" ref="H12">fn생산단가(A12, E12)</f>
        <v>280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>HLOOKUP(D13, $F$2:$I$4, MATCH(LEFT(A13,1), {"다","나"}, -1) + 1,TRUE)</f>
        <v>1700</v>
      </c>
      <c r="F13" s="9">
        <v>0.03</v>
      </c>
      <c r="G13" s="8">
        <f t="shared" si="2"/>
        <v>255</v>
      </c>
      <c r="H13" s="8" cm="1">
        <f t="array" ref="H13">fn생산단가(A13, E13)</f>
        <v>510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>HLOOKUP(D14, $F$2:$I$4, MATCH(LEFT(A14,1), {"다","나"}, -1) + 1,TRUE)</f>
        <v>1700</v>
      </c>
      <c r="F14" s="9">
        <v>0.03</v>
      </c>
      <c r="G14" s="8">
        <f t="shared" si="2"/>
        <v>255</v>
      </c>
      <c r="H14" s="8" cm="1">
        <f t="array" ref="H14">fn생산단가(A14, E14)</f>
        <v>510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>HLOOKUP(D15, $F$2:$I$4, MATCH(LEFT(A15,1), {"다","나"}, -1) + 1,TRUE)</f>
        <v>3500</v>
      </c>
      <c r="F15" s="9">
        <v>0.05</v>
      </c>
      <c r="G15" s="8">
        <f t="shared" si="2"/>
        <v>2100</v>
      </c>
      <c r="H15" s="8" cm="1">
        <f t="array" ref="H15">fn생산단가(A15, E15)</f>
        <v>700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>HLOOKUP(D16, $F$2:$I$4, MATCH(LEFT(A16,1), {"다","나"}, -1) + 1,TRUE)</f>
        <v>1500</v>
      </c>
      <c r="F16" s="9">
        <v>0.05</v>
      </c>
      <c r="G16" s="8">
        <f t="shared" si="2"/>
        <v>900</v>
      </c>
      <c r="H16" s="8" cm="1">
        <f t="array" ref="H16">fn생산단가(A16, E16)</f>
        <v>300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>HLOOKUP(D17, $F$2:$I$4, MATCH(LEFT(A17,1), {"다","나"}, -1) + 1,TRUE)</f>
        <v>3350</v>
      </c>
      <c r="F17" s="9">
        <v>0.08</v>
      </c>
      <c r="G17" s="8">
        <f t="shared" si="2"/>
        <v>6164</v>
      </c>
      <c r="H17" s="8" cm="1">
        <f t="array" ref="H17">fn생산단가(A17, E17)</f>
        <v>670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>HLOOKUP(D18, $F$2:$I$4, MATCH(LEFT(A18,1), {"다","나"}, -1) + 1,TRUE)</f>
        <v>1300</v>
      </c>
      <c r="F18" s="9">
        <v>0.1</v>
      </c>
      <c r="G18" s="8">
        <f t="shared" si="2"/>
        <v>4940</v>
      </c>
      <c r="H18" s="8" cm="1">
        <f t="array" ref="H18">fn생산단가(A18, E18)</f>
        <v>260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>HLOOKUP(D19, $F$2:$I$4, MATCH(LEFT(A19,1), {"다","나"}, -1) + 1,TRUE)</f>
        <v>1500</v>
      </c>
      <c r="F19" s="9">
        <v>0.05</v>
      </c>
      <c r="G19" s="8">
        <f t="shared" si="2"/>
        <v>1125</v>
      </c>
      <c r="H19" s="8" cm="1">
        <f t="array" ref="H19">fn생산단가(A19, E19)</f>
        <v>450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>HLOOKUP(D20, $F$2:$I$4, MATCH(LEFT(A20,1), {"다","나"}, -1) + 1,TRUE)</f>
        <v>1700</v>
      </c>
      <c r="F20" s="9">
        <v>0.03</v>
      </c>
      <c r="G20" s="8">
        <f t="shared" si="2"/>
        <v>408</v>
      </c>
      <c r="H20" s="8" cm="1">
        <f t="array" ref="H20">fn생산단가(A20, E20)</f>
        <v>510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>HLOOKUP(D21, $F$2:$I$4, MATCH(LEFT(A21,1), {"다","나"}, -1) + 1,TRUE)</f>
        <v>1300</v>
      </c>
      <c r="F21" s="9">
        <v>0.1</v>
      </c>
      <c r="G21" s="8">
        <f t="shared" si="2"/>
        <v>4550</v>
      </c>
      <c r="H21" s="8" cm="1">
        <f t="array" ref="H21">fn생산단가(A21, E21)</f>
        <v>260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>HLOOKUP(D22, $F$2:$I$4, MATCH(LEFT(A22,1), {"다","나"}, -1) + 1,TRUE)</f>
        <v>3500</v>
      </c>
      <c r="F22" s="9">
        <v>0.05</v>
      </c>
      <c r="G22" s="8">
        <f t="shared" si="2"/>
        <v>3150</v>
      </c>
      <c r="H22" s="8" cm="1">
        <f t="array" ref="H22">fn생산단가(A22, E22)</f>
        <v>700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>HLOOKUP(D23, $F$2:$I$4, MATCH(LEFT(A23,1), {"다","나"}, -1) + 1,TRUE)</f>
        <v>1400</v>
      </c>
      <c r="F23" s="9">
        <v>0.08</v>
      </c>
      <c r="G23" s="8">
        <f t="shared" si="2"/>
        <v>2576</v>
      </c>
      <c r="H23" s="8" cm="1">
        <f t="array" ref="H23">fn생산단가(A23, E23)</f>
        <v>280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>HLOOKUP(D24, $F$2:$I$4, MATCH(LEFT(A24,1), {"다","나"}, -1) + 1,TRUE)</f>
        <v>1300</v>
      </c>
      <c r="F24" s="9">
        <v>0.1</v>
      </c>
      <c r="G24" s="8">
        <f t="shared" si="2"/>
        <v>4550</v>
      </c>
      <c r="H24" s="8" cm="1">
        <f t="array" ref="H24">fn생산단가(A24, E24)</f>
        <v>260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>HLOOKUP(D25, $F$2:$I$4, MATCH(LEFT(A25,1), {"다","나"}, -1) + 1,TRUE)</f>
        <v>3500</v>
      </c>
      <c r="F25" s="9">
        <v>0.05</v>
      </c>
      <c r="G25" s="8">
        <f t="shared" si="2"/>
        <v>1750</v>
      </c>
      <c r="H25" s="8" cm="1">
        <f t="array" ref="H25">fn생산단가(A25, 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SUM(($A30=$B$10:$B$25)*($D$10:$D$25&gt;=30))</f>
        <v>3</v>
      </c>
      <c r="C30" s="7">
        <f t="array" ref="C30">SUM(($A30=$B$10:$B$25)*($D$10:$D$25&gt;=20))</f>
        <v>4</v>
      </c>
      <c r="D30" s="7">
        <f t="array" ref="D30">SUM(($A30=$B$10:$B$25)*($D$10:$D$25&gt;=10))</f>
        <v>5</v>
      </c>
      <c r="E30" s="7">
        <f t="array" ref="E30">SUM(($A30=$B$10:$B$25)*($D$10:$D$25&gt;=0))</f>
        <v>8</v>
      </c>
    </row>
    <row r="31" spans="1:8">
      <c r="A31" s="5" t="s">
        <v>38</v>
      </c>
      <c r="B31" s="7">
        <f t="array" ref="B31">SUM(($A31=$B$10:$B$25)*($D$10:$D$25&gt;=30))</f>
        <v>0</v>
      </c>
      <c r="C31" s="7">
        <f t="array" ref="C31">SUM(($A31=$B$10:$B$25)*($D$10:$D$25&gt;=20))</f>
        <v>1</v>
      </c>
      <c r="D31" s="7">
        <f t="array" ref="D31">SUM(($A31=$B$10:$B$25)*($D$10:$D$25&gt;=10))</f>
        <v>4</v>
      </c>
      <c r="E31" s="7">
        <f t="array" ref="E31">SUM(($A31=$B$10:$B$25)*($D$10:$D$25&gt;=0))</f>
        <v>4</v>
      </c>
    </row>
    <row r="32" spans="1:8">
      <c r="A32" s="5" t="s">
        <v>40</v>
      </c>
      <c r="B32" s="7">
        <f t="array" ref="B32">SUM(($A32=$B$10:$B$25)*($D$10:$D$25&gt;=30))</f>
        <v>1</v>
      </c>
      <c r="C32" s="7">
        <f t="array" ref="C32">SUM(($A32=$B$10:$B$25)*($D$10:$D$25&gt;=20))</f>
        <v>3</v>
      </c>
      <c r="D32" s="7">
        <f t="array" ref="D32">SUM(($A32=$B$10:$B$25)*($D$10:$D$25&gt;=10))</f>
        <v>4</v>
      </c>
      <c r="E32" s="7">
        <f t="array" ref="E32">SUM(($A32=$B$10:$B$25)*($D$10:$D$25&gt;=0))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 D36, 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 D37, 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F1F2-64A4-4867-A824-DEE51FF4BCED}">
  <dimension ref="A1:E2"/>
  <sheetViews>
    <sheetView workbookViewId="0">
      <selection activeCell="H2" sqref="H2"/>
    </sheetView>
  </sheetViews>
  <sheetFormatPr defaultRowHeight="16.5"/>
  <cols>
    <col min="1" max="1" width="9.125" bestFit="1" customWidth="1"/>
    <col min="2" max="2" width="11.125" bestFit="1" customWidth="1"/>
    <col min="3" max="4" width="9.125" bestFit="1" customWidth="1"/>
    <col min="5" max="5" width="9.375" bestFit="1" customWidth="1"/>
  </cols>
  <sheetData>
    <row r="1" spans="1:5">
      <c r="A1" t="s">
        <v>134</v>
      </c>
      <c r="B1" t="s">
        <v>135</v>
      </c>
      <c r="C1" t="s">
        <v>89</v>
      </c>
      <c r="D1" t="s">
        <v>136</v>
      </c>
      <c r="E1" t="s">
        <v>145</v>
      </c>
    </row>
    <row r="2" spans="1:5">
      <c r="A2" t="s">
        <v>132</v>
      </c>
      <c r="B2" s="26">
        <v>44462</v>
      </c>
      <c r="C2" t="s">
        <v>140</v>
      </c>
      <c r="D2" t="s">
        <v>143</v>
      </c>
      <c r="E2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tabSelected="1" workbookViewId="0">
      <selection activeCell="A4" sqref="A4"/>
    </sheetView>
  </sheetViews>
  <sheetFormatPr defaultRowHeight="16.5"/>
  <cols>
    <col min="1" max="1" width="7.5" bestFit="1" customWidth="1"/>
    <col min="2" max="5" width="13.125" bestFit="1" customWidth="1"/>
    <col min="6" max="7" width="18" bestFit="1" customWidth="1"/>
    <col min="8" max="9" width="5.5" bestFit="1" customWidth="1"/>
  </cols>
  <sheetData>
    <row r="2" spans="1:5">
      <c r="A2" s="25" t="s">
        <v>134</v>
      </c>
      <c r="B2" t="s">
        <v>137</v>
      </c>
    </row>
    <row r="4" spans="1:5">
      <c r="B4" s="25" t="s">
        <v>136</v>
      </c>
      <c r="C4" s="25" t="s">
        <v>146</v>
      </c>
    </row>
    <row r="5" spans="1:5">
      <c r="B5" t="s">
        <v>143</v>
      </c>
      <c r="D5" t="s">
        <v>144</v>
      </c>
    </row>
    <row r="6" spans="1:5">
      <c r="A6" s="25" t="s">
        <v>89</v>
      </c>
      <c r="B6" t="s">
        <v>133</v>
      </c>
      <c r="C6" t="s">
        <v>147</v>
      </c>
      <c r="D6" t="s">
        <v>133</v>
      </c>
      <c r="E6" t="s">
        <v>147</v>
      </c>
    </row>
    <row r="7" spans="1:5">
      <c r="A7" t="s">
        <v>142</v>
      </c>
      <c r="B7" s="27"/>
      <c r="C7" s="27">
        <v>0</v>
      </c>
      <c r="D7" s="27">
        <v>950000</v>
      </c>
      <c r="E7" s="27">
        <v>140000</v>
      </c>
    </row>
    <row r="8" spans="1:5">
      <c r="A8" t="s">
        <v>141</v>
      </c>
      <c r="B8" s="27">
        <v>950000</v>
      </c>
      <c r="C8" s="27">
        <v>140000</v>
      </c>
      <c r="D8" s="27">
        <v>950000</v>
      </c>
      <c r="E8" s="27">
        <v>140000</v>
      </c>
    </row>
    <row r="9" spans="1:5">
      <c r="A9" t="s">
        <v>140</v>
      </c>
      <c r="B9" s="27">
        <v>950000</v>
      </c>
      <c r="C9" s="27">
        <v>140000</v>
      </c>
      <c r="D9" s="27"/>
      <c r="E9" s="27">
        <v>0</v>
      </c>
    </row>
    <row r="10" spans="1:5">
      <c r="A10" t="s">
        <v>139</v>
      </c>
      <c r="B10" s="27"/>
      <c r="C10" s="27">
        <v>0</v>
      </c>
      <c r="D10" s="27">
        <v>950000</v>
      </c>
      <c r="E10" s="27">
        <v>140000</v>
      </c>
    </row>
    <row r="11" spans="1:5">
      <c r="A11" t="s">
        <v>138</v>
      </c>
      <c r="B11" s="27"/>
      <c r="C11" s="27">
        <v>0</v>
      </c>
      <c r="D11" s="27">
        <v>950000</v>
      </c>
      <c r="E11" s="27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1FA1E-E2B5-4927-A3CA-5610F623C912}">
  <sheetPr>
    <outlinePr summaryBelow="0"/>
  </sheetPr>
  <dimension ref="B1:F12"/>
  <sheetViews>
    <sheetView showGridLines="0" workbookViewId="0"/>
  </sheetViews>
  <sheetFormatPr defaultRowHeight="16.5" outlineLevelRow="1" outlineLevelCol="1"/>
  <cols>
    <col min="3" max="3" width="6.625" bestFit="1" customWidth="1"/>
    <col min="4" max="6" width="10.875" bestFit="1" customWidth="1" outlineLevel="1"/>
  </cols>
  <sheetData>
    <row r="1" spans="2:6" ht="17.25" thickBot="1"/>
    <row r="2" spans="2:6">
      <c r="B2" s="31" t="s">
        <v>154</v>
      </c>
      <c r="C2" s="32"/>
      <c r="D2" s="38"/>
      <c r="E2" s="38"/>
      <c r="F2" s="38"/>
    </row>
    <row r="3" spans="2:6" collapsed="1">
      <c r="B3" s="30"/>
      <c r="C3" s="30"/>
      <c r="D3" s="39" t="s">
        <v>156</v>
      </c>
      <c r="E3" s="39" t="s">
        <v>151</v>
      </c>
      <c r="F3" s="39" t="s">
        <v>153</v>
      </c>
    </row>
    <row r="4" spans="2:6" ht="40.5" hidden="1" outlineLevel="1">
      <c r="B4" s="34"/>
      <c r="C4" s="34"/>
      <c r="D4" s="28"/>
      <c r="E4" s="41" t="s">
        <v>152</v>
      </c>
      <c r="F4" s="41" t="s">
        <v>152</v>
      </c>
    </row>
    <row r="5" spans="2:6">
      <c r="B5" s="35" t="s">
        <v>155</v>
      </c>
      <c r="C5" s="36"/>
      <c r="D5" s="33"/>
      <c r="E5" s="33"/>
      <c r="F5" s="33"/>
    </row>
    <row r="6" spans="2:6" outlineLevel="1">
      <c r="B6" s="34"/>
      <c r="C6" s="34" t="s">
        <v>148</v>
      </c>
      <c r="D6" s="28">
        <v>291</v>
      </c>
      <c r="E6" s="40">
        <v>300</v>
      </c>
      <c r="F6" s="40">
        <v>250</v>
      </c>
    </row>
    <row r="7" spans="2:6" outlineLevel="1">
      <c r="B7" s="34"/>
      <c r="C7" s="34" t="s">
        <v>149</v>
      </c>
      <c r="D7" s="28">
        <v>580</v>
      </c>
      <c r="E7" s="40">
        <v>600</v>
      </c>
      <c r="F7" s="40">
        <v>550</v>
      </c>
    </row>
    <row r="8" spans="2:6">
      <c r="B8" s="35" t="s">
        <v>157</v>
      </c>
      <c r="C8" s="36"/>
      <c r="D8" s="33"/>
      <c r="E8" s="33"/>
      <c r="F8" s="33"/>
    </row>
    <row r="9" spans="2:6" ht="17.25" outlineLevel="1" thickBot="1">
      <c r="B9" s="37"/>
      <c r="C9" s="37" t="s">
        <v>150</v>
      </c>
      <c r="D9" s="29">
        <v>1420043</v>
      </c>
      <c r="E9" s="29">
        <v>1467900</v>
      </c>
      <c r="F9" s="29">
        <v>1318750</v>
      </c>
    </row>
    <row r="10" spans="2:6">
      <c r="B10" t="s">
        <v>158</v>
      </c>
    </row>
    <row r="11" spans="2:6">
      <c r="B11" t="s">
        <v>159</v>
      </c>
    </row>
    <row r="12" spans="2:6">
      <c r="B12" t="s">
        <v>160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E12" sqref="E12"/>
    </sheetView>
  </sheetViews>
  <sheetFormatPr defaultRowHeight="16.5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22" t="s">
        <v>27</v>
      </c>
      <c r="B12" s="23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22" t="s">
        <v>85</v>
      </c>
      <c r="B14" s="23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1" show="0" sqref="E12">
    <scenario name="단가 증가" locked="1" count="2" user="전민재" comment="만든 사람 전민재 날짜 2025-09-30">
      <inputCells r="B15" val="300"/>
      <inputCells r="B16" val="600"/>
    </scenario>
    <scenario name="단가 감소" locked="1" count="2" user="전민재" comment="만든 사람 전민재 날짜 2025-09-30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42182AD7-B7C4-40FE-AA4F-B5B0E37D04F3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3" zoomScaleNormal="100" workbookViewId="0">
      <selection activeCell="K24" sqref="K24"/>
    </sheetView>
  </sheetViews>
  <sheetFormatPr defaultRowHeight="16.5"/>
  <cols>
    <col min="4" max="4" width="11.625" bestFit="1" customWidth="1"/>
  </cols>
  <sheetData>
    <row r="1" spans="1:8" ht="20.25">
      <c r="A1" s="24" t="s">
        <v>87</v>
      </c>
      <c r="B1" s="24"/>
      <c r="C1" s="24"/>
      <c r="D1" s="24"/>
      <c r="E1" s="24"/>
      <c r="F1" s="24"/>
      <c r="G1" s="24"/>
      <c r="H1" s="24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B12" sqref="B12"/>
    </sheetView>
  </sheetViews>
  <sheetFormatPr defaultRowHeight="16.5"/>
  <cols>
    <col min="1" max="1" width="11.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43" t="s">
        <v>105</v>
      </c>
      <c r="B3" s="42">
        <v>1</v>
      </c>
      <c r="C3" s="42">
        <v>2</v>
      </c>
      <c r="D3" s="42">
        <v>1</v>
      </c>
    </row>
    <row r="4" spans="1:4">
      <c r="A4" s="43" t="s">
        <v>106</v>
      </c>
      <c r="B4" s="42">
        <v>0</v>
      </c>
      <c r="C4" s="42">
        <v>0</v>
      </c>
      <c r="D4" s="42">
        <v>0</v>
      </c>
    </row>
    <row r="5" spans="1:4">
      <c r="A5" s="43" t="s">
        <v>107</v>
      </c>
      <c r="B5" s="42">
        <v>0</v>
      </c>
      <c r="C5" s="42">
        <v>1</v>
      </c>
      <c r="D5" s="42">
        <v>0</v>
      </c>
    </row>
    <row r="6" spans="1:4">
      <c r="A6" s="43" t="s">
        <v>108</v>
      </c>
      <c r="B6" s="42">
        <v>0</v>
      </c>
      <c r="C6" s="42">
        <v>1</v>
      </c>
      <c r="D6" s="42">
        <v>0</v>
      </c>
    </row>
    <row r="7" spans="1:4">
      <c r="A7" s="43" t="s">
        <v>109</v>
      </c>
      <c r="B7" s="42">
        <v>1</v>
      </c>
      <c r="C7" s="42">
        <v>0</v>
      </c>
      <c r="D7" s="42">
        <v>0</v>
      </c>
    </row>
    <row r="8" spans="1:4">
      <c r="A8" s="43" t="s">
        <v>110</v>
      </c>
      <c r="B8" s="42">
        <v>0</v>
      </c>
      <c r="C8" s="42">
        <v>1</v>
      </c>
      <c r="D8" s="42">
        <v>1</v>
      </c>
    </row>
    <row r="9" spans="1:4">
      <c r="A9" s="43" t="s">
        <v>111</v>
      </c>
      <c r="B9" s="42">
        <v>0</v>
      </c>
      <c r="C9" s="42">
        <v>0</v>
      </c>
      <c r="D9" s="42">
        <v>1</v>
      </c>
    </row>
    <row r="10" spans="1:4">
      <c r="A10" s="43" t="s">
        <v>112</v>
      </c>
      <c r="B10" s="42">
        <v>1</v>
      </c>
      <c r="C10" s="42">
        <v>2</v>
      </c>
      <c r="D10" s="42">
        <v>2</v>
      </c>
    </row>
    <row r="11" spans="1:4">
      <c r="A11" s="43" t="s">
        <v>113</v>
      </c>
      <c r="B11" s="42">
        <v>1</v>
      </c>
      <c r="C11" s="42">
        <v>0</v>
      </c>
      <c r="D11" s="42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3" name="Button 2">
              <controlPr defaultSize="0" print="0" autoFill="0" autoPict="0" macro="[0]!서식적용">
                <anchor moveWithCells="1" sizeWithCells="1">
                  <from>
                    <xdr:col>4</xdr:col>
                    <xdr:colOff>9525</xdr:colOff>
                    <xdr:row>1</xdr:row>
                    <xdr:rowOff>0</xdr:rowOff>
                  </from>
                  <to>
                    <xdr:col>5</xdr:col>
                    <xdr:colOff>676275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존칭적용">
                <anchor moveWithCells="1" sizeWithCells="1">
                  <from>
                    <xdr:col>4</xdr:col>
                    <xdr:colOff>9525</xdr:colOff>
                    <xdr:row>3</xdr:row>
                    <xdr:rowOff>19050</xdr:rowOff>
                  </from>
                  <to>
                    <xdr:col>5</xdr:col>
                    <xdr:colOff>676275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전민재</cp:lastModifiedBy>
  <dcterms:created xsi:type="dcterms:W3CDTF">2023-05-11T11:47:16Z</dcterms:created>
  <dcterms:modified xsi:type="dcterms:W3CDTF">2025-09-30T12:39:47Z</dcterms:modified>
</cp:coreProperties>
</file>