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 codeName="{B08E4597-CF32-672E-EC9B-63DB714DCB7F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_기본서_컴활2급실기_학습자료_241127 update (2)\03 기본모의고사\"/>
    </mc:Choice>
  </mc:AlternateContent>
  <xr:revisionPtr revIDLastSave="0" documentId="13_ncr:1_{0F1F7861-D534-4BDE-8FAC-9DEA1BD1643A}" xr6:coauthVersionLast="45" xr6:coauthVersionMax="47" xr10:uidLastSave="{00000000-0000-0000-0000-000000000000}"/>
  <bookViews>
    <workbookView xWindow="0" yWindow="0" windowWidth="21915" windowHeight="12900" firstSheet="4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3" i="4"/>
  <c r="H16" i="4"/>
  <c r="H17" i="4"/>
  <c r="H18" i="4"/>
  <c r="H19" i="4"/>
  <c r="H20" i="4"/>
  <c r="H21" i="4"/>
  <c r="H22" i="4"/>
  <c r="H23" i="4"/>
  <c r="H15" i="4"/>
  <c r="I16" i="4" l="1"/>
  <c r="I17" i="4"/>
  <c r="I18" i="4"/>
  <c r="I19" i="4"/>
  <c r="I20" i="4"/>
  <c r="I21" i="4"/>
  <c r="I22" i="4"/>
  <c r="I23" i="4"/>
  <c r="I15" i="4"/>
  <c r="G31" i="4"/>
  <c r="C22" i="4"/>
  <c r="K3" i="4"/>
  <c r="E21" i="7"/>
  <c r="E4" i="9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797FCAAF-25FA-49D5-A24A-26120AAAC940}">
      <text>
        <r>
          <rPr>
            <b/>
            <sz val="9"/>
            <color indexed="81"/>
            <rFont val="돋움"/>
            <family val="3"/>
            <charset val="129"/>
          </rPr>
          <t>산업자원부에서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<sst xmlns="http://schemas.openxmlformats.org/spreadsheetml/2006/main" count="504" uniqueCount="303">
  <si>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</si>
  <si>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</si>
  <si>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</si>
  <si>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</si>
  <si>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</si>
  <si>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</si>
  <si>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</si>
  <si>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</si>
  <si>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</si>
  <si>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</si>
  <si>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</si>
  <si>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</si>
  <si>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</si>
  <si>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</si>
  <si>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</si>
  <si>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</si>
  <si>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</si>
  <si>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</si>
  <si>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</si>
  <si>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</si>
  <si>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</si>
  <si>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</si>
  <si>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</si>
  <si>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</si>
  <si>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</si>
  <si>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</si>
  <si>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</si>
  <si>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</si>
  <si>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</si>
  <si>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</si>
  <si>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</si>
  <si>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</si>
  <si>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</si>
  <si>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</si>
  <si>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</si>
  <si>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</si>
  <si>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</si>
  <si>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</si>
  <si>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</si>
  <si>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</si>
  <si>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</si>
  <si>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</si>
  <si>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</si>
  <si>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</si>
  <si>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</si>
  <si>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</si>
  <si>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</si>
  <si>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</si>
  <si>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</si>
  <si>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</si>
  <si>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</si>
  <si>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</si>
  <si>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</si>
  <si>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</si>
  <si>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</si>
  <si>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</si>
  <si>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</si>
  <si>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</si>
  <si>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</si>
  <si>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</si>
  <si>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</si>
  <si>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</si>
  <si>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</si>
  <si>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</si>
  <si>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</si>
  <si>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</si>
  <si>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</si>
  <si>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</si>
  <si>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</si>
  <si>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</si>
  <si>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</si>
  <si>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</si>
  <si>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</si>
  <si>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</si>
  <si>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</si>
  <si>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</si>
  <si>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</si>
  <si>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</si>
  <si>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</si>
  <si>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</si>
  <si>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</si>
  <si>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</si>
  <si>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</si>
  <si>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</si>
  <si>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</si>
  <si>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</si>
  <si>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</si>
  <si>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</si>
  <si>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</si>
  <si>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</si>
  <si>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</si>
  <si>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</si>
  <si>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</si>
  <si>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</si>
  <si>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</si>
  <si>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</si>
  <si>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</si>
  <si>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</si>
  <si>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</si>
  <si>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</si>
  <si>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</si>
  <si>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</si>
  <si>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</si>
  <si>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</si>
  <si>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</si>
  <si>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</si>
  <si>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</si>
  <si>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</si>
  <si>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</si>
  <si>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</si>
  <si>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</si>
  <si>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</si>
  <si>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</si>
  <si>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</si>
  <si>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</si>
  <si>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</si>
  <si>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</si>
  <si>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</si>
  <si>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</si>
  <si>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</si>
  <si>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</si>
  <si>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</si>
  <si>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</si>
  <si>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</si>
  <si>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</si>
  <si>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</si>
  <si>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</si>
  <si>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</si>
  <si>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</si>
  <si>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</si>
  <si>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</si>
  <si>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</si>
  <si>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</si>
  <si>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</si>
  <si>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</si>
  <si>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</si>
  <si>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</si>
  <si>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</si>
  <si>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</si>
  <si>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</si>
  <si>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</si>
  <si>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</si>
  <si>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</si>
  <si>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</si>
  <si>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</si>
  <si>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</si>
  <si>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</si>
  <si>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</si>
  <si>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</si>
  <si>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</si>
  <si>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</si>
  <si>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</si>
  <si>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</si>
  <si>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</si>
  <si>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</si>
  <si>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</si>
  <si>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</si>
  <si>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</si>
  <si>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</si>
  <si>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</si>
  <si>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</si>
  <si>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</si>
  <si>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</si>
  <si>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</si>
  <si>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</si>
  <si>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</si>
  <si>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</si>
  <si>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</si>
  <si>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</si>
  <si>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</si>
  <si>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</si>
  <si>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</si>
  <si>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</si>
  <si>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</si>
  <si>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</si>
  <si>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</si>
  <si>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</si>
  <si>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</si>
  <si>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</si>
  <si>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</si>
  <si>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</si>
  <si>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</si>
  <si>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</si>
  <si>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</si>
  <si>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</si>
  <si>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</si>
  <si>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</si>
  <si>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</si>
  <si>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</si>
  <si>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</si>
  <si>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</si>
  <si>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</si>
  <si>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</si>
  <si>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</si>
  <si>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</si>
  <si>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</si>
  <si>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</si>
  <si>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</si>
  <si>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</si>
  <si>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</si>
  <si>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</si>
  <si>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</si>
  <si>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</si>
  <si>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</si>
  <si>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</si>
  <si>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</si>
  <si>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</si>
  <si>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</si>
  <si>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</si>
  <si>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</si>
  <si>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</si>
  <si>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</si>
  <si>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</si>
  <si>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</si>
  <si>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</si>
  <si>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</si>
  <si>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</si>
  <si>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</si>
  <si>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</si>
  <si>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</si>
  <si>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</si>
  <si>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</si>
  <si>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</si>
  <si>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</si>
  <si>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</si>
  <si>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</si>
  <si>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</si>
  <si>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</si>
  <si>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</si>
  <si>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</si>
  <si>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</si>
  <si>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</si>
  <si>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</si>
  <si>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</si>
  <si>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</si>
  <si>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</si>
  <si>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</si>
  <si>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</si>
  <si>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</si>
  <si>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</si>
  <si>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</si>
  <si>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</si>
  <si>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</si>
  <si>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&gt;90</t>
    <phoneticPr fontId="1" type="noConversion"/>
  </si>
  <si>
    <t>&lt;60</t>
    <phoneticPr fontId="1" type="noConversion"/>
  </si>
  <si>
    <t>충북*</t>
    <phoneticPr fontId="1" type="noConversion"/>
  </si>
  <si>
    <t>경기*</t>
    <phoneticPr fontId="1" type="noConversion"/>
  </si>
  <si>
    <t>(모두)</t>
  </si>
  <si>
    <t>행 레이블</t>
  </si>
  <si>
    <t>열 레이블</t>
  </si>
  <si>
    <t>전체 최대 : 매출액</t>
  </si>
  <si>
    <t>최대 : 매출액</t>
  </si>
  <si>
    <t>전체 최대 : 수량</t>
  </si>
  <si>
    <t>최대 : 수량</t>
  </si>
  <si>
    <t>$B$20</t>
  </si>
  <si>
    <t>$B$21</t>
  </si>
  <si>
    <t>$E$17</t>
  </si>
  <si>
    <t>단가인상</t>
  </si>
  <si>
    <t>만든 사람 user 날짜 2025-07-08
수정한 사람 user 날짜 2025-07-08</t>
  </si>
  <si>
    <t>단가인하</t>
  </si>
  <si>
    <t>만든 사람 user 날짜 2025-07-08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</si>
  <si>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</si>
  <si>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</si>
  <si>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</si>
  <si>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</si>
  <si>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</si>
  <si>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</si>
  <si>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</si>
  <si>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벼</t>
    <phoneticPr fontId="1" type="noConversion"/>
  </si>
  <si>
    <t>보리</t>
    <phoneticPr fontId="1" type="noConversion"/>
  </si>
  <si>
    <t>감귤</t>
    <phoneticPr fontId="1" type="noConversion"/>
  </si>
  <si>
    <t>대추</t>
    <phoneticPr fontId="1" type="noConversion"/>
  </si>
  <si>
    <t>복숭아</t>
    <phoneticPr fontId="1" type="noConversion"/>
  </si>
  <si>
    <t>유채</t>
    <phoneticPr fontId="1" type="noConversion"/>
  </si>
  <si>
    <t>농약품목명</t>
    <phoneticPr fontId="1" type="noConversion"/>
  </si>
  <si>
    <t>상표</t>
    <phoneticPr fontId="1" type="noConversion"/>
  </si>
  <si>
    <t>병충해</t>
    <phoneticPr fontId="1" type="noConversion"/>
  </si>
  <si>
    <t>종류</t>
    <phoneticPr fontId="1" type="noConversion"/>
  </si>
  <si>
    <t>독성</t>
    <phoneticPr fontId="1" type="noConversion"/>
  </si>
  <si>
    <t>보증기간(년)</t>
    <phoneticPr fontId="1" type="noConversion"/>
  </si>
  <si>
    <t>가드 수화제</t>
    <phoneticPr fontId="1" type="noConversion"/>
  </si>
  <si>
    <t>triflumizole</t>
    <phoneticPr fontId="1" type="noConversion"/>
  </si>
  <si>
    <t>myclobutanil</t>
    <phoneticPr fontId="1" type="noConversion"/>
  </si>
  <si>
    <t>빈졸 수화제</t>
    <phoneticPr fontId="1" type="noConversion"/>
  </si>
  <si>
    <t>올타</t>
    <phoneticPr fontId="1" type="noConversion"/>
  </si>
  <si>
    <t>트리후민</t>
    <phoneticPr fontId="1" type="noConversion"/>
  </si>
  <si>
    <t>다이센엠-45</t>
    <phoneticPr fontId="1" type="noConversion"/>
  </si>
  <si>
    <t>시스텐</t>
    <phoneticPr fontId="1" type="noConversion"/>
  </si>
  <si>
    <t>그로포</t>
    <phoneticPr fontId="1" type="noConversion"/>
  </si>
  <si>
    <t>놀란</t>
    <phoneticPr fontId="1" type="noConversion"/>
  </si>
  <si>
    <t>도열병</t>
    <phoneticPr fontId="1" type="noConversion"/>
  </si>
  <si>
    <t>흰가루병</t>
    <phoneticPr fontId="1" type="noConversion"/>
  </si>
  <si>
    <t>녹응애</t>
    <phoneticPr fontId="1" type="noConversion"/>
  </si>
  <si>
    <t>녹병</t>
    <phoneticPr fontId="1" type="noConversion"/>
  </si>
  <si>
    <t>심식나방</t>
    <phoneticPr fontId="1" type="noConversion"/>
  </si>
  <si>
    <t>균핵병</t>
    <phoneticPr fontId="1" type="noConversion"/>
  </si>
  <si>
    <t>살균제</t>
    <phoneticPr fontId="1" type="noConversion"/>
  </si>
  <si>
    <t>살충제</t>
    <phoneticPr fontId="1" type="noConversion"/>
  </si>
  <si>
    <t>보통독성</t>
    <phoneticPr fontId="1" type="noConversion"/>
  </si>
  <si>
    <t>저독성</t>
    <phoneticPr fontId="1" type="noConversion"/>
  </si>
  <si>
    <t>mancozeb</t>
    <phoneticPr fontId="1" type="noConversion"/>
  </si>
  <si>
    <t>chloropyrifos</t>
    <phoneticPr fontId="1" type="noConversion"/>
  </si>
  <si>
    <t>작물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</si>
</sst>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177" formatCode="_(* #,##0_);_(* \(#,##0\);_(* &quot;-&quot;_);_(@_)"/>
    <numFmt numFmtId="178" formatCode="#,##0_ "/>
    <numFmt numFmtId="183" formatCode="0.0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18"/>
      <color theme="1"/>
      <name val="바탕체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78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177" fontId="0" fillId="0" borderId="16" xfId="0" applyNumberFormat="1" applyFill="1" applyBorder="1" applyAlignment="1">
      <alignment vertical="center"/>
    </xf>
    <xf numFmtId="0" fontId="10" fillId="3" borderId="17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7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3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2" fontId="0" fillId="0" borderId="1" xfId="1" applyNumberFormat="1" applyFont="1" applyBorder="1">
      <alignment vertical="center"/>
    </xf>
    <xf numFmtId="183" fontId="0" fillId="0" borderId="1" xfId="0" applyNumberFormat="1" applyBorder="1">
      <alignment vertical="center"/>
    </xf>
    <xf numFmtId="183" fontId="0" fillId="0" borderId="11" xfId="0" applyNumberFormat="1" applyBorder="1">
      <alignment vertical="center"/>
    </xf>
    <xf numFmtId="183" fontId="0" fillId="0" borderId="13" xfId="0" applyNumberFormat="1" applyBorder="1">
      <alignment vertical="center"/>
    </xf>
    <xf numFmtId="183" fontId="0" fillId="0" borderId="14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영업 현황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3-4310-92F2-04F7378D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9804768"/>
        <c:axId val="2106220640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210622064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49804768"/>
        <c:crosses val="max"/>
        <c:crossBetween val="between"/>
        <c:dispUnits>
          <c:builtInUnit val="ten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ko-KR"/>
                    <a:t>만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2049804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622064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17</xdr:row>
          <xdr:rowOff>19050</xdr:rowOff>
        </xdr:from>
        <xdr:to>
          <xdr:col>8</xdr:col>
          <xdr:colOff>9525</xdr:colOff>
          <xdr:row>18</xdr:row>
          <xdr:rowOff>161925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19</xdr:row>
      <xdr:rowOff>19050</xdr:rowOff>
    </xdr:from>
    <xdr:to>
      <xdr:col>7</xdr:col>
      <xdr:colOff>666750</xdr:colOff>
      <xdr:row>20</xdr:row>
      <xdr:rowOff>190500</xdr:rowOff>
    </xdr:to>
    <xdr:sp macro="[0]!회계" textlink="">
      <xdr:nvSpPr>
        <xdr:cNvPr id="2" name="직사각형 1">
          <a:extLst>
            <a:ext uri="{FF2B5EF4-FFF2-40B4-BE49-F238E27FC236}">
              <a16:creationId xmlns:a16="http://schemas.microsoft.com/office/drawing/2014/main" id="{00AC9F31-BE9F-4BE5-8091-9804D1F80C05}"/>
            </a:ext>
          </a:extLst>
        </xdr:cNvPr>
        <xdr:cNvSpPr/>
      </xdr:nvSpPr>
      <xdr:spPr>
        <a:xfrm>
          <a:off x="4095750" y="4048125"/>
          <a:ext cx="1352550" cy="381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46.416331018518" createdVersion="6" refreshedVersion="6" minRefreshableVersion="3" recordCount="8" xr:uid="{5B27382E-AEFC-47DA-9864-CAEA211EEA40}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177">
      <sharedItems containsSemiMixedTypes="0" containsString="0" containsNumber="1" containsInteger="1" minValue="200" maxValue="1000"/>
    </cacheField>
    <cacheField name="수량" numFmtId="177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177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DD73F2-C175-4069-B55F-E3677B9CCD30}" name="피벗 테이블1" cacheId="0" dataOnRows="1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177" showAll="0"/>
    <pivotField dataField="1" numFmtId="177" showAll="0"/>
    <pivotField numFmtId="9" showAll="0"/>
    <pivotField dataField="1" numFmtId="177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 : 수량" fld="4" subtotal="max" baseField="2" baseItem="0" numFmtId="178"/>
    <dataField name="최대 : 매출액" fld="6" subtotal="max" baseField="2" baseItem="0" numFmtId="178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J17" sqref="J17"/>
    </sheetView>
  </sheetViews>
  <sheetFormatPr defaultRowHeight="16.5" x14ac:dyDescent="0.3"/>
  <cols>
    <col min="2" max="2" width="12.125" bestFit="1" customWidth="1"/>
    <col min="3" max="3" width="11.375" bestFit="1" customWidth="1"/>
    <col min="7" max="7" width="11.625" bestFit="1" customWidth="1"/>
  </cols>
  <sheetData>
    <row r="1" spans="1:7" x14ac:dyDescent="0.3">
      <c r="A1" t="s">
        <v>0</v>
      </c>
    </row>
    <row r="3" spans="1:7" x14ac:dyDescent="0.3">
      <c r="A3" s="1" t="s">
        <v>302</v>
      </c>
      <c r="B3" s="1" t="s">
        <v>274</v>
      </c>
      <c r="C3" s="1" t="s">
        <v>275</v>
      </c>
      <c r="D3" s="1" t="s">
        <v>276</v>
      </c>
      <c r="E3" s="1" t="s">
        <v>277</v>
      </c>
      <c r="F3" s="1" t="s">
        <v>278</v>
      </c>
      <c r="G3" s="1" t="s">
        <v>279</v>
      </c>
    </row>
    <row r="4" spans="1:7" x14ac:dyDescent="0.3">
      <c r="A4" s="1" t="s">
        <v>268</v>
      </c>
      <c r="B4" s="1" t="s">
        <v>280</v>
      </c>
      <c r="C4" s="1" t="s">
        <v>284</v>
      </c>
      <c r="D4" s="1" t="s">
        <v>290</v>
      </c>
      <c r="E4" s="1" t="s">
        <v>296</v>
      </c>
      <c r="F4" s="1" t="s">
        <v>298</v>
      </c>
      <c r="G4" s="1">
        <v>3</v>
      </c>
    </row>
    <row r="5" spans="1:7" x14ac:dyDescent="0.3">
      <c r="A5" s="1" t="s">
        <v>269</v>
      </c>
      <c r="B5" s="1" t="s">
        <v>281</v>
      </c>
      <c r="C5" s="1" t="s">
        <v>285</v>
      </c>
      <c r="D5" s="1" t="s">
        <v>291</v>
      </c>
      <c r="E5" s="1" t="s">
        <v>296</v>
      </c>
      <c r="F5" s="1" t="s">
        <v>298</v>
      </c>
      <c r="G5" s="1">
        <v>3</v>
      </c>
    </row>
    <row r="6" spans="1:7" x14ac:dyDescent="0.3">
      <c r="A6" s="1" t="s">
        <v>270</v>
      </c>
      <c r="B6" s="1" t="s">
        <v>300</v>
      </c>
      <c r="C6" s="1" t="s">
        <v>286</v>
      </c>
      <c r="D6" s="1" t="s">
        <v>292</v>
      </c>
      <c r="E6" s="1" t="s">
        <v>296</v>
      </c>
      <c r="F6" s="1" t="s">
        <v>299</v>
      </c>
      <c r="G6" s="1">
        <v>3</v>
      </c>
    </row>
    <row r="7" spans="1:7" x14ac:dyDescent="0.3">
      <c r="A7" s="1" t="s">
        <v>271</v>
      </c>
      <c r="B7" s="1" t="s">
        <v>282</v>
      </c>
      <c r="C7" s="1" t="s">
        <v>287</v>
      </c>
      <c r="D7" s="1" t="s">
        <v>293</v>
      </c>
      <c r="E7" s="1" t="s">
        <v>296</v>
      </c>
      <c r="F7" s="1" t="s">
        <v>299</v>
      </c>
      <c r="G7" s="1">
        <v>3</v>
      </c>
    </row>
    <row r="8" spans="1:7" x14ac:dyDescent="0.3">
      <c r="A8" s="1" t="s">
        <v>272</v>
      </c>
      <c r="B8" s="1" t="s">
        <v>301</v>
      </c>
      <c r="C8" s="1" t="s">
        <v>288</v>
      </c>
      <c r="D8" s="1" t="s">
        <v>294</v>
      </c>
      <c r="E8" s="1" t="s">
        <v>297</v>
      </c>
      <c r="F8" s="1" t="s">
        <v>298</v>
      </c>
      <c r="G8" s="1">
        <v>3</v>
      </c>
    </row>
    <row r="9" spans="1:7" x14ac:dyDescent="0.3">
      <c r="A9" s="1" t="s">
        <v>273</v>
      </c>
      <c r="B9" s="1" t="s">
        <v>283</v>
      </c>
      <c r="C9" s="1" t="s">
        <v>289</v>
      </c>
      <c r="D9" s="1" t="s">
        <v>295</v>
      </c>
      <c r="E9" s="1" t="s">
        <v>296</v>
      </c>
      <c r="F9" s="1" t="s">
        <v>299</v>
      </c>
      <c r="G9" s="1">
        <v>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4"/>
  <sheetViews>
    <sheetView tabSelected="1" workbookViewId="0">
      <selection activeCell="J16" sqref="J16"/>
    </sheetView>
  </sheetViews>
  <sheetFormatPr defaultRowHeight="16.5" x14ac:dyDescent="0.3"/>
  <cols>
    <col min="5" max="5" width="12.125" customWidth="1"/>
    <col min="6" max="6" width="5.625" customWidth="1"/>
  </cols>
  <sheetData>
    <row r="1" spans="1:5" ht="20.25" x14ac:dyDescent="0.3">
      <c r="A1" s="38" t="s">
        <v>186</v>
      </c>
      <c r="B1" s="38"/>
      <c r="C1" s="38"/>
      <c r="D1" s="38"/>
      <c r="E1" s="38"/>
    </row>
    <row r="3" spans="1:5" x14ac:dyDescent="0.3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3">
      <c r="A4" s="4">
        <v>3425</v>
      </c>
      <c r="B4" s="4" t="s">
        <v>189</v>
      </c>
      <c r="C4" s="4" t="s">
        <v>190</v>
      </c>
      <c r="D4" s="4" t="s">
        <v>191</v>
      </c>
      <c r="E4" s="47">
        <v>254000</v>
      </c>
    </row>
    <row r="5" spans="1:5" x14ac:dyDescent="0.3">
      <c r="A5" s="4">
        <v>3323</v>
      </c>
      <c r="B5" s="4" t="s">
        <v>192</v>
      </c>
      <c r="C5" s="4" t="s">
        <v>190</v>
      </c>
      <c r="D5" s="4" t="s">
        <v>193</v>
      </c>
      <c r="E5" s="47">
        <v>246200</v>
      </c>
    </row>
    <row r="6" spans="1:5" x14ac:dyDescent="0.3">
      <c r="A6" s="4">
        <v>1003</v>
      </c>
      <c r="B6" s="4" t="s">
        <v>194</v>
      </c>
      <c r="C6" s="4" t="s">
        <v>215</v>
      </c>
      <c r="D6" s="4" t="s">
        <v>195</v>
      </c>
      <c r="E6" s="47">
        <v>256800</v>
      </c>
    </row>
    <row r="7" spans="1:5" x14ac:dyDescent="0.3">
      <c r="A7" s="4">
        <v>2209</v>
      </c>
      <c r="B7" s="4" t="s">
        <v>196</v>
      </c>
      <c r="C7" s="4" t="s">
        <v>190</v>
      </c>
      <c r="D7" s="4" t="s">
        <v>197</v>
      </c>
      <c r="E7" s="47">
        <v>246330</v>
      </c>
    </row>
    <row r="8" spans="1:5" x14ac:dyDescent="0.3">
      <c r="A8" s="4">
        <v>2107</v>
      </c>
      <c r="B8" s="4" t="s">
        <v>198</v>
      </c>
      <c r="C8" s="4" t="s">
        <v>190</v>
      </c>
      <c r="D8" s="4" t="s">
        <v>197</v>
      </c>
      <c r="E8" s="47">
        <v>262500</v>
      </c>
    </row>
    <row r="9" spans="1:5" x14ac:dyDescent="0.3">
      <c r="A9" s="4">
        <v>3322</v>
      </c>
      <c r="B9" s="4" t="s">
        <v>199</v>
      </c>
      <c r="C9" s="4" t="s">
        <v>190</v>
      </c>
      <c r="D9" s="4" t="s">
        <v>193</v>
      </c>
      <c r="E9" s="47">
        <v>245600</v>
      </c>
    </row>
    <row r="10" spans="1:5" x14ac:dyDescent="0.3">
      <c r="A10" s="4">
        <v>3115</v>
      </c>
      <c r="B10" s="4" t="s">
        <v>200</v>
      </c>
      <c r="C10" s="4" t="s">
        <v>190</v>
      </c>
      <c r="D10" s="4" t="s">
        <v>201</v>
      </c>
      <c r="E10" s="47">
        <v>235200</v>
      </c>
    </row>
    <row r="11" spans="1:5" x14ac:dyDescent="0.3">
      <c r="A11" s="4">
        <v>2210</v>
      </c>
      <c r="B11" s="4" t="s">
        <v>202</v>
      </c>
      <c r="C11" s="4" t="s">
        <v>190</v>
      </c>
      <c r="D11" s="4" t="s">
        <v>197</v>
      </c>
      <c r="E11" s="47">
        <v>264250</v>
      </c>
    </row>
    <row r="12" spans="1:5" x14ac:dyDescent="0.3">
      <c r="A12" s="4">
        <v>2106</v>
      </c>
      <c r="B12" s="4" t="s">
        <v>203</v>
      </c>
      <c r="C12" s="4" t="s">
        <v>190</v>
      </c>
      <c r="D12" s="4" t="s">
        <v>197</v>
      </c>
      <c r="E12" s="47">
        <v>252500</v>
      </c>
    </row>
    <row r="13" spans="1:5" x14ac:dyDescent="0.3">
      <c r="A13" s="4">
        <v>3321</v>
      </c>
      <c r="B13" s="4" t="s">
        <v>204</v>
      </c>
      <c r="C13" s="4" t="s">
        <v>190</v>
      </c>
      <c r="D13" s="4" t="s">
        <v>193</v>
      </c>
      <c r="E13" s="47">
        <v>258000</v>
      </c>
    </row>
    <row r="14" spans="1:5" x14ac:dyDescent="0.3">
      <c r="A14" s="4">
        <v>3217</v>
      </c>
      <c r="B14" s="4" t="s">
        <v>205</v>
      </c>
      <c r="C14" s="4" t="s">
        <v>190</v>
      </c>
      <c r="D14" s="4" t="s">
        <v>206</v>
      </c>
      <c r="E14" s="47">
        <v>232560</v>
      </c>
    </row>
    <row r="15" spans="1:5" x14ac:dyDescent="0.3">
      <c r="A15" s="4">
        <v>3112</v>
      </c>
      <c r="B15" s="4" t="s">
        <v>207</v>
      </c>
      <c r="C15" s="4" t="s">
        <v>20</v>
      </c>
      <c r="D15" s="4" t="s">
        <v>201</v>
      </c>
      <c r="E15" s="47">
        <v>335620</v>
      </c>
    </row>
    <row r="16" spans="1:5" x14ac:dyDescent="0.3">
      <c r="A16" s="4">
        <v>3320</v>
      </c>
      <c r="B16" s="4" t="s">
        <v>208</v>
      </c>
      <c r="C16" s="4" t="s">
        <v>20</v>
      </c>
      <c r="D16" s="4" t="s">
        <v>193</v>
      </c>
      <c r="E16" s="47">
        <v>342560</v>
      </c>
    </row>
    <row r="17" spans="1:5" x14ac:dyDescent="0.3">
      <c r="A17" s="4">
        <v>3424</v>
      </c>
      <c r="B17" s="4" t="s">
        <v>209</v>
      </c>
      <c r="C17" s="4" t="s">
        <v>20</v>
      </c>
      <c r="D17" s="4" t="s">
        <v>191</v>
      </c>
      <c r="E17" s="47">
        <v>365110</v>
      </c>
    </row>
    <row r="18" spans="1:5" x14ac:dyDescent="0.3">
      <c r="A18" s="4">
        <v>4029</v>
      </c>
      <c r="B18" s="4" t="s">
        <v>210</v>
      </c>
      <c r="C18" s="4" t="s">
        <v>20</v>
      </c>
      <c r="D18" s="4" t="s">
        <v>211</v>
      </c>
      <c r="E18" s="47">
        <v>352533</v>
      </c>
    </row>
    <row r="19" spans="1:5" x14ac:dyDescent="0.3">
      <c r="A19" s="4">
        <v>2105</v>
      </c>
      <c r="B19" s="4" t="s">
        <v>212</v>
      </c>
      <c r="C19" s="4" t="s">
        <v>20</v>
      </c>
      <c r="D19" s="4" t="s">
        <v>197</v>
      </c>
      <c r="E19" s="47">
        <v>345850</v>
      </c>
    </row>
    <row r="20" spans="1:5" x14ac:dyDescent="0.3">
      <c r="A20" s="4">
        <v>2208</v>
      </c>
      <c r="B20" s="4" t="s">
        <v>213</v>
      </c>
      <c r="C20" s="4" t="s">
        <v>20</v>
      </c>
      <c r="D20" s="4" t="s">
        <v>197</v>
      </c>
      <c r="E20" s="47">
        <v>356520</v>
      </c>
    </row>
    <row r="21" spans="1:5" x14ac:dyDescent="0.3">
      <c r="D21" s="4" t="s">
        <v>214</v>
      </c>
      <c r="E21" s="47">
        <f>SUM(E4:E20)</f>
        <v>4852133</v>
      </c>
    </row>
    <row r="22" spans="1:5" x14ac:dyDescent="0.3">
      <c r="E22" s="19"/>
    </row>
    <row r="23" spans="1:5" x14ac:dyDescent="0.3">
      <c r="E23" s="19"/>
    </row>
    <row r="24" spans="1:5" x14ac:dyDescent="0.3">
      <c r="E24" s="19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19050</xdr:colOff>
                    <xdr:row>17</xdr:row>
                    <xdr:rowOff>19050</xdr:rowOff>
                  </from>
                  <to>
                    <xdr:col>8</xdr:col>
                    <xdr:colOff>9525</xdr:colOff>
                    <xdr:row>18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topLeftCell="A4" workbookViewId="0">
      <selection activeCell="K13" sqref="K13"/>
    </sheetView>
  </sheetViews>
  <sheetFormatPr defaultRowHeight="16.5" x14ac:dyDescent="0.3"/>
  <sheetData>
    <row r="1" spans="1:5" ht="20.25" x14ac:dyDescent="0.3">
      <c r="A1" s="38" t="s">
        <v>216</v>
      </c>
      <c r="B1" s="38"/>
      <c r="C1" s="38"/>
      <c r="D1" s="38"/>
      <c r="E1" s="38"/>
    </row>
    <row r="3" spans="1:5" x14ac:dyDescent="0.3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3">
      <c r="A4" s="4" t="s">
        <v>219</v>
      </c>
      <c r="B4" s="4" t="s">
        <v>190</v>
      </c>
      <c r="C4" s="4" t="s">
        <v>206</v>
      </c>
      <c r="D4" s="10">
        <v>35200</v>
      </c>
      <c r="E4" s="10">
        <v>35000</v>
      </c>
    </row>
    <row r="5" spans="1:5" x14ac:dyDescent="0.3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3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3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3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3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3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3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3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>
      <selection activeCell="G18" sqref="G18"/>
    </sheetView>
  </sheetViews>
  <sheetFormatPr defaultRowHeight="16.5" x14ac:dyDescent="0.3"/>
  <cols>
    <col min="1" max="1" width="16.875" bestFit="1" customWidth="1"/>
    <col min="2" max="2" width="10.5" bestFit="1" customWidth="1"/>
  </cols>
  <sheetData>
    <row r="1" spans="1:8" ht="24.75" x14ac:dyDescent="0.3">
      <c r="A1" s="37" t="s">
        <v>97</v>
      </c>
      <c r="B1" s="37"/>
      <c r="C1" s="37"/>
      <c r="D1" s="37"/>
      <c r="E1" s="37"/>
      <c r="F1" s="37"/>
      <c r="G1" s="37"/>
      <c r="H1" s="37"/>
    </row>
    <row r="3" spans="1:8" ht="17.25" thickBot="1" x14ac:dyDescent="0.35">
      <c r="F3" s="1" t="s">
        <v>78</v>
      </c>
      <c r="G3" s="36">
        <v>45464</v>
      </c>
      <c r="H3" s="36"/>
    </row>
    <row r="4" spans="1:8" x14ac:dyDescent="0.3">
      <c r="A4" s="11" t="s">
        <v>79</v>
      </c>
      <c r="B4" s="12" t="s">
        <v>80</v>
      </c>
      <c r="C4" s="12" t="s">
        <v>81</v>
      </c>
      <c r="D4" s="12" t="s">
        <v>82</v>
      </c>
      <c r="E4" s="12" t="s">
        <v>83</v>
      </c>
      <c r="F4" s="12" t="s">
        <v>84</v>
      </c>
      <c r="G4" s="12" t="s">
        <v>85</v>
      </c>
      <c r="H4" s="13" t="s">
        <v>86</v>
      </c>
    </row>
    <row r="5" spans="1:8" x14ac:dyDescent="0.3">
      <c r="A5" s="14" t="s">
        <v>87</v>
      </c>
      <c r="B5" s="4" t="s">
        <v>88</v>
      </c>
      <c r="C5" s="4" t="s">
        <v>89</v>
      </c>
      <c r="D5" s="4" t="s">
        <v>90</v>
      </c>
      <c r="E5" s="48">
        <v>7.96</v>
      </c>
      <c r="F5" s="48">
        <v>2.14</v>
      </c>
      <c r="G5" s="48">
        <v>3.25</v>
      </c>
      <c r="H5" s="49">
        <v>3.61</v>
      </c>
    </row>
    <row r="6" spans="1:8" x14ac:dyDescent="0.3">
      <c r="A6" s="14" t="s">
        <v>91</v>
      </c>
      <c r="B6" s="4" t="s">
        <v>88</v>
      </c>
      <c r="C6" s="4" t="s">
        <v>89</v>
      </c>
      <c r="D6" s="4" t="s">
        <v>90</v>
      </c>
      <c r="E6" s="48">
        <v>10.44</v>
      </c>
      <c r="F6" s="48">
        <v>1.82</v>
      </c>
      <c r="G6" s="48">
        <v>3.43</v>
      </c>
      <c r="H6" s="49">
        <v>0.57999999999999996</v>
      </c>
    </row>
    <row r="7" spans="1:8" x14ac:dyDescent="0.3">
      <c r="A7" s="14" t="s">
        <v>92</v>
      </c>
      <c r="B7" s="4">
        <v>2025</v>
      </c>
      <c r="C7" s="4" t="s">
        <v>93</v>
      </c>
      <c r="D7" s="4" t="s">
        <v>94</v>
      </c>
      <c r="E7" s="48">
        <v>3.63</v>
      </c>
      <c r="F7" s="48">
        <v>7.99</v>
      </c>
      <c r="G7" s="48">
        <v>3.99</v>
      </c>
      <c r="H7" s="49">
        <v>4.16</v>
      </c>
    </row>
    <row r="8" spans="1:8" x14ac:dyDescent="0.3">
      <c r="A8" s="14" t="s">
        <v>95</v>
      </c>
      <c r="B8" s="4">
        <v>2025</v>
      </c>
      <c r="C8" s="4" t="s">
        <v>93</v>
      </c>
      <c r="D8" s="4" t="s">
        <v>90</v>
      </c>
      <c r="E8" s="48">
        <v>60.59</v>
      </c>
      <c r="F8" s="48">
        <v>39.1</v>
      </c>
      <c r="G8" s="48">
        <v>53.82</v>
      </c>
      <c r="H8" s="49">
        <v>39.83</v>
      </c>
    </row>
    <row r="9" spans="1:8" ht="17.25" thickBot="1" x14ac:dyDescent="0.35">
      <c r="A9" s="15" t="s">
        <v>96</v>
      </c>
      <c r="B9" s="16">
        <v>2025</v>
      </c>
      <c r="C9" s="16" t="s">
        <v>93</v>
      </c>
      <c r="D9" s="16" t="s">
        <v>90</v>
      </c>
      <c r="E9" s="50">
        <v>97.34</v>
      </c>
      <c r="F9" s="50">
        <v>26.55</v>
      </c>
      <c r="G9" s="50">
        <v>85.67</v>
      </c>
      <c r="H9" s="51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activeCell="E23" sqref="E23"/>
    </sheetView>
  </sheetViews>
  <sheetFormatPr defaultRowHeight="16.5" x14ac:dyDescent="0.3"/>
  <cols>
    <col min="3" max="3" width="9.125" bestFit="1" customWidth="1"/>
    <col min="4" max="4" width="9.375" bestFit="1" customWidth="1"/>
    <col min="5" max="6" width="9.125" bestFit="1" customWidth="1"/>
  </cols>
  <sheetData>
    <row r="1" spans="1:6" ht="20.25" x14ac:dyDescent="0.3">
      <c r="A1" s="38" t="s">
        <v>98</v>
      </c>
      <c r="B1" s="38"/>
      <c r="C1" s="38"/>
      <c r="D1" s="38"/>
      <c r="E1" s="38"/>
      <c r="F1" s="38"/>
    </row>
    <row r="2" spans="1:6" x14ac:dyDescent="0.3">
      <c r="F2" s="7" t="s">
        <v>99</v>
      </c>
    </row>
    <row r="3" spans="1:6" x14ac:dyDescent="0.3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3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3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3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3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3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3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3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3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3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4:F12">
    <cfRule type="expression" dxfId="0" priority="1">
      <formula>LEFT($B4,1)="경"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23"/>
  <sheetViews>
    <sheetView workbookViewId="0">
      <selection activeCell="H17" sqref="H17"/>
    </sheetView>
  </sheetViews>
  <sheetFormatPr defaultRowHeight="16.5" x14ac:dyDescent="0.3"/>
  <sheetData>
    <row r="1" spans="1:6" ht="20.25" x14ac:dyDescent="0.3">
      <c r="A1" s="38" t="s">
        <v>226</v>
      </c>
      <c r="B1" s="38"/>
      <c r="C1" s="38"/>
      <c r="D1" s="38"/>
      <c r="E1" s="38"/>
      <c r="F1" s="38"/>
    </row>
    <row r="3" spans="1:6" x14ac:dyDescent="0.3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3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3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3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3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3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3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3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3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3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3">
      <c r="A15" s="4" t="s">
        <v>230</v>
      </c>
      <c r="B15" s="4" t="s">
        <v>229</v>
      </c>
      <c r="C15" s="1"/>
    </row>
    <row r="16" spans="1:6" x14ac:dyDescent="0.3">
      <c r="A16" s="1" t="s">
        <v>243</v>
      </c>
      <c r="B16" s="1"/>
      <c r="C16" s="1"/>
    </row>
    <row r="17" spans="1:6" x14ac:dyDescent="0.3">
      <c r="A17" s="1"/>
      <c r="B17" s="1" t="s">
        <v>244</v>
      </c>
      <c r="C17" s="1"/>
    </row>
    <row r="20" spans="1:6" x14ac:dyDescent="0.3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3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3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3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N9" sqref="N9"/>
    </sheetView>
  </sheetViews>
  <sheetFormatPr defaultRowHeight="16.5" x14ac:dyDescent="0.3"/>
  <cols>
    <col min="6" max="6" width="8.625" customWidth="1"/>
    <col min="9" max="9" width="8.625" customWidth="1"/>
    <col min="10" max="10" width="9.125" bestFit="1" customWidth="1"/>
  </cols>
  <sheetData>
    <row r="1" spans="1:12" x14ac:dyDescent="0.3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3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39" t="s">
        <v>50</v>
      </c>
      <c r="L2" s="39"/>
    </row>
    <row r="3" spans="1:12" x14ac:dyDescent="0.3">
      <c r="A3" s="4" t="s">
        <v>8</v>
      </c>
      <c r="B3" s="4">
        <v>48</v>
      </c>
      <c r="C3" s="4">
        <v>42</v>
      </c>
      <c r="D3" s="4">
        <v>90</v>
      </c>
      <c r="E3" s="4" t="str">
        <f>CHOOSE(INT(D3/10)+1,"F","F","F","D","D","C","C","B","B","A","A")</f>
        <v>A</v>
      </c>
      <c r="G3" s="4" t="s">
        <v>44</v>
      </c>
      <c r="H3" s="4" t="s">
        <v>45</v>
      </c>
      <c r="I3" s="6">
        <v>6100</v>
      </c>
      <c r="J3" s="6">
        <v>240000</v>
      </c>
      <c r="K3" s="40">
        <f>SUMIF(G3:G11,G4,J3:J11)/SUM(J3:J11)</f>
        <v>0.35658914728682173</v>
      </c>
      <c r="L3" s="40"/>
    </row>
    <row r="4" spans="1:12" x14ac:dyDescent="0.3">
      <c r="A4" s="4" t="s">
        <v>9</v>
      </c>
      <c r="B4" s="4">
        <v>39</v>
      </c>
      <c r="C4" s="4">
        <v>40</v>
      </c>
      <c r="D4" s="4">
        <v>79</v>
      </c>
      <c r="E4" s="4" t="str">
        <f t="shared" ref="E4:E9" si="0">CHOOSE(INT(D4/10)+1,"F","F","F","D","D","C","C","B","B","A","A")</f>
        <v>B</v>
      </c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3">
      <c r="A5" s="4" t="s">
        <v>10</v>
      </c>
      <c r="B5" s="4">
        <v>42</v>
      </c>
      <c r="C5" s="4">
        <v>38</v>
      </c>
      <c r="D5" s="4">
        <v>80</v>
      </c>
      <c r="E5" s="4" t="str">
        <f t="shared" si="0"/>
        <v>B</v>
      </c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3">
      <c r="A6" s="4" t="s">
        <v>11</v>
      </c>
      <c r="B6" s="4">
        <v>18</v>
      </c>
      <c r="C6" s="4">
        <v>26</v>
      </c>
      <c r="D6" s="4">
        <v>44</v>
      </c>
      <c r="E6" s="4" t="str">
        <f t="shared" si="0"/>
        <v>D</v>
      </c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3">
      <c r="A7" s="4" t="s">
        <v>12</v>
      </c>
      <c r="B7" s="4">
        <v>29</v>
      </c>
      <c r="C7" s="4">
        <v>23</v>
      </c>
      <c r="D7" s="4">
        <v>52</v>
      </c>
      <c r="E7" s="4" t="str">
        <f t="shared" si="0"/>
        <v>C</v>
      </c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3">
      <c r="A8" s="4" t="s">
        <v>13</v>
      </c>
      <c r="B8" s="4">
        <v>41</v>
      </c>
      <c r="C8" s="4">
        <v>20</v>
      </c>
      <c r="D8" s="4">
        <v>61</v>
      </c>
      <c r="E8" s="4" t="str">
        <f t="shared" si="0"/>
        <v>C</v>
      </c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3">
      <c r="A9" s="4" t="s">
        <v>14</v>
      </c>
      <c r="B9" s="4">
        <v>8</v>
      </c>
      <c r="C9" s="4">
        <v>0</v>
      </c>
      <c r="D9" s="4">
        <v>8</v>
      </c>
      <c r="E9" s="4" t="str">
        <f t="shared" si="0"/>
        <v>F</v>
      </c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3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3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3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3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3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3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 t="str">
        <f>TRIM(UPPER(LEFT(G15,3)))</f>
        <v>CD</v>
      </c>
      <c r="I15" s="4" t="str">
        <f>_xlfn.IFS(RIGHT(G15,1)="a","고급형",RIGHT(G15,1)="b","중급형",RIGHT(G15,1)="c","보급형")</f>
        <v>고급형</v>
      </c>
      <c r="J15" s="4">
        <v>35</v>
      </c>
      <c r="K15" s="6">
        <v>1200</v>
      </c>
    </row>
    <row r="16" spans="1:12" x14ac:dyDescent="0.3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 t="str">
        <f t="shared" ref="H16:H23" si="1">TRIM(UPPER(LEFT(G16,3)))</f>
        <v>CD</v>
      </c>
      <c r="I16" s="4" t="str">
        <f t="shared" ref="I16:I23" si="2">_xlfn.IFS(RIGHT(G16,1)="a","고급형",RIGHT(G16,1)="b","중급형",RIGHT(G16,1)="c","보급형")</f>
        <v>중급형</v>
      </c>
      <c r="J16" s="4">
        <v>60</v>
      </c>
      <c r="K16" s="6">
        <v>800</v>
      </c>
    </row>
    <row r="17" spans="1:11" x14ac:dyDescent="0.3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 t="str">
        <f t="shared" si="1"/>
        <v>CD</v>
      </c>
      <c r="I17" s="4" t="str">
        <f t="shared" si="2"/>
        <v>보급형</v>
      </c>
      <c r="J17" s="4">
        <v>120</v>
      </c>
      <c r="K17" s="6">
        <v>600</v>
      </c>
    </row>
    <row r="18" spans="1:11" x14ac:dyDescent="0.3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 t="str">
        <f t="shared" si="1"/>
        <v>SSD</v>
      </c>
      <c r="I18" s="4" t="str">
        <f t="shared" si="2"/>
        <v>중급형</v>
      </c>
      <c r="J18" s="4">
        <v>10</v>
      </c>
      <c r="K18" s="6">
        <v>800</v>
      </c>
    </row>
    <row r="19" spans="1:11" x14ac:dyDescent="0.3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 t="str">
        <f t="shared" si="1"/>
        <v>SSD</v>
      </c>
      <c r="I19" s="4" t="str">
        <f t="shared" si="2"/>
        <v>중급형</v>
      </c>
      <c r="J19" s="4">
        <v>34</v>
      </c>
      <c r="K19" s="6">
        <v>600</v>
      </c>
    </row>
    <row r="20" spans="1:11" x14ac:dyDescent="0.3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 t="str">
        <f t="shared" si="1"/>
        <v>SSD</v>
      </c>
      <c r="I20" s="4" t="str">
        <f t="shared" si="2"/>
        <v>보급형</v>
      </c>
      <c r="J20" s="4">
        <v>60</v>
      </c>
      <c r="K20" s="6">
        <v>500</v>
      </c>
    </row>
    <row r="21" spans="1:11" x14ac:dyDescent="0.3">
      <c r="A21" s="1"/>
      <c r="B21" s="1"/>
      <c r="C21" s="1"/>
      <c r="D21" s="1"/>
      <c r="G21" s="4" t="s">
        <v>58</v>
      </c>
      <c r="H21" s="4" t="str">
        <f t="shared" si="1"/>
        <v>CPU</v>
      </c>
      <c r="I21" s="4" t="str">
        <f t="shared" si="2"/>
        <v>고급형</v>
      </c>
      <c r="J21" s="4">
        <v>25</v>
      </c>
      <c r="K21" s="6">
        <v>1200</v>
      </c>
    </row>
    <row r="22" spans="1:11" x14ac:dyDescent="0.3">
      <c r="A22" s="39" t="s">
        <v>37</v>
      </c>
      <c r="B22" s="39"/>
      <c r="C22" s="4" t="str">
        <f>VLOOKUP(DMAX(A12:D20,B12,A12:A13),$B$12:$D$20,3,0)</f>
        <v>박민수</v>
      </c>
      <c r="D22" s="1"/>
      <c r="G22" s="4" t="s">
        <v>59</v>
      </c>
      <c r="H22" s="4" t="str">
        <f t="shared" si="1"/>
        <v>CPU</v>
      </c>
      <c r="I22" s="4" t="str">
        <f t="shared" si="2"/>
        <v>중급형</v>
      </c>
      <c r="J22" s="4">
        <v>54</v>
      </c>
      <c r="K22" s="6">
        <v>800</v>
      </c>
    </row>
    <row r="23" spans="1:11" x14ac:dyDescent="0.3">
      <c r="G23" s="4" t="s">
        <v>60</v>
      </c>
      <c r="H23" s="4" t="str">
        <f t="shared" si="1"/>
        <v>CPU</v>
      </c>
      <c r="I23" s="4" t="str">
        <f t="shared" si="2"/>
        <v>보급형</v>
      </c>
      <c r="J23" s="4">
        <v>110</v>
      </c>
      <c r="K23" s="6">
        <v>500</v>
      </c>
    </row>
    <row r="24" spans="1:11" x14ac:dyDescent="0.3">
      <c r="A24" s="2" t="s">
        <v>63</v>
      </c>
      <c r="B24" s="3" t="s">
        <v>64</v>
      </c>
    </row>
    <row r="25" spans="1:11" x14ac:dyDescent="0.3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3">
      <c r="A26" s="41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3">
      <c r="A27" s="42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3">
      <c r="A28" s="41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3">
      <c r="A29" s="42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3">
      <c r="A30" s="41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3">
      <c r="A31" s="42"/>
      <c r="B31" s="4" t="s">
        <v>71</v>
      </c>
      <c r="C31" s="4">
        <v>556</v>
      </c>
      <c r="D31" s="4">
        <v>556</v>
      </c>
      <c r="E31" s="4">
        <v>220</v>
      </c>
      <c r="G31" s="4">
        <f>ROUND(DMAX(A25:E37,C25,B25:B26)-DMIN(A25:E37,C25,B25:B26),-1)</f>
        <v>670</v>
      </c>
    </row>
    <row r="32" spans="1:11" x14ac:dyDescent="0.3">
      <c r="A32" s="41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3">
      <c r="A33" s="42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3">
      <c r="A34" s="41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3">
      <c r="A35" s="42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3">
      <c r="A36" s="41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3">
      <c r="A37" s="42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activeCell="J19" sqref="J19"/>
    </sheetView>
  </sheetViews>
  <sheetFormatPr defaultRowHeight="16.5" x14ac:dyDescent="0.3"/>
  <cols>
    <col min="1" max="1" width="9.125" bestFit="1" customWidth="1"/>
    <col min="6" max="6" width="9.125" bestFit="1" customWidth="1"/>
  </cols>
  <sheetData>
    <row r="1" spans="1:9" x14ac:dyDescent="0.3">
      <c r="A1" s="43" t="s">
        <v>123</v>
      </c>
      <c r="B1" s="43"/>
      <c r="C1" s="43"/>
      <c r="D1" s="43"/>
      <c r="F1" s="43" t="s">
        <v>124</v>
      </c>
      <c r="G1" s="43"/>
      <c r="H1" s="43"/>
      <c r="I1" s="43"/>
    </row>
    <row r="2" spans="1:9" x14ac:dyDescent="0.3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3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3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3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3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3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3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3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3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3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3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3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3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3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3">
      <c r="A18" s="43" t="s">
        <v>154</v>
      </c>
      <c r="B18" s="43"/>
      <c r="C18" s="43"/>
    </row>
    <row r="19" spans="1:3" x14ac:dyDescent="0.3">
      <c r="A19" s="4" t="s">
        <v>155</v>
      </c>
      <c r="B19" s="4" t="s">
        <v>156</v>
      </c>
      <c r="C19" s="4" t="s">
        <v>157</v>
      </c>
    </row>
    <row r="20" spans="1:3" x14ac:dyDescent="0.3">
      <c r="A20" s="4" t="s">
        <v>245</v>
      </c>
      <c r="B20" s="4">
        <v>74.5</v>
      </c>
      <c r="C20" s="4">
        <v>85.5</v>
      </c>
    </row>
    <row r="21" spans="1:3" x14ac:dyDescent="0.3">
      <c r="A21" s="4" t="s">
        <v>246</v>
      </c>
      <c r="B21" s="4">
        <v>78.5</v>
      </c>
      <c r="C21" s="4">
        <v>88.833333333333329</v>
      </c>
    </row>
  </sheetData>
  <dataConsolidate function="average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D20" sqref="D20"/>
    </sheetView>
  </sheetViews>
  <sheetFormatPr defaultRowHeight="16.5" x14ac:dyDescent="0.3"/>
  <cols>
    <col min="1" max="1" width="18" bestFit="1" customWidth="1"/>
    <col min="2" max="2" width="11.875" bestFit="1" customWidth="1"/>
    <col min="3" max="4" width="9.625" bestFit="1" customWidth="1"/>
    <col min="5" max="5" width="8.5" bestFit="1" customWidth="1"/>
    <col min="6" max="6" width="13.125" bestFit="1" customWidth="1"/>
    <col min="7" max="7" width="11.125" bestFit="1" customWidth="1"/>
    <col min="8" max="8" width="18" bestFit="1" customWidth="1"/>
    <col min="9" max="9" width="15.875" bestFit="1" customWidth="1"/>
  </cols>
  <sheetData>
    <row r="1" spans="1:8" ht="20.25" x14ac:dyDescent="0.3">
      <c r="A1" s="38" t="s">
        <v>158</v>
      </c>
      <c r="B1" s="38"/>
      <c r="C1" s="38"/>
      <c r="D1" s="38"/>
      <c r="E1" s="38"/>
      <c r="F1" s="38"/>
      <c r="G1" s="38"/>
      <c r="H1" s="38"/>
    </row>
    <row r="3" spans="1:8" x14ac:dyDescent="0.3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3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3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3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3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3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3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3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3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3">
      <c r="A14" s="17" t="s">
        <v>53</v>
      </c>
      <c r="B14" t="s">
        <v>247</v>
      </c>
    </row>
    <row r="16" spans="1:8" x14ac:dyDescent="0.3">
      <c r="B16" s="17" t="s">
        <v>249</v>
      </c>
    </row>
    <row r="17" spans="1:4" x14ac:dyDescent="0.3">
      <c r="A17" s="17" t="s">
        <v>248</v>
      </c>
      <c r="B17" t="s">
        <v>168</v>
      </c>
      <c r="C17" t="s">
        <v>170</v>
      </c>
      <c r="D17" t="s">
        <v>165</v>
      </c>
    </row>
    <row r="18" spans="1:4" x14ac:dyDescent="0.3">
      <c r="A18" s="18" t="s">
        <v>71</v>
      </c>
      <c r="B18" s="21"/>
      <c r="C18" s="21"/>
      <c r="D18" s="21"/>
    </row>
    <row r="19" spans="1:4" x14ac:dyDescent="0.3">
      <c r="A19" s="20" t="s">
        <v>253</v>
      </c>
      <c r="B19" s="21">
        <v>336</v>
      </c>
      <c r="C19" s="21">
        <v>80</v>
      </c>
      <c r="D19" s="21">
        <v>1220</v>
      </c>
    </row>
    <row r="20" spans="1:4" x14ac:dyDescent="0.3">
      <c r="A20" s="20" t="s">
        <v>251</v>
      </c>
      <c r="B20" s="21">
        <v>161280</v>
      </c>
      <c r="C20" s="21">
        <v>72000</v>
      </c>
      <c r="D20" s="21">
        <v>236680</v>
      </c>
    </row>
    <row r="21" spans="1:4" x14ac:dyDescent="0.3">
      <c r="A21" s="18" t="s">
        <v>70</v>
      </c>
      <c r="B21" s="21"/>
      <c r="C21" s="21"/>
      <c r="D21" s="21"/>
    </row>
    <row r="22" spans="1:4" x14ac:dyDescent="0.3">
      <c r="A22" s="20" t="s">
        <v>253</v>
      </c>
      <c r="B22" s="21">
        <v>870</v>
      </c>
      <c r="C22" s="21">
        <v>280</v>
      </c>
      <c r="D22" s="21">
        <v>521</v>
      </c>
    </row>
    <row r="23" spans="1:4" x14ac:dyDescent="0.3">
      <c r="A23" s="20" t="s">
        <v>251</v>
      </c>
      <c r="B23" s="21">
        <v>435000</v>
      </c>
      <c r="C23" s="21">
        <v>274400</v>
      </c>
      <c r="D23" s="21">
        <v>101074</v>
      </c>
    </row>
    <row r="24" spans="1:4" x14ac:dyDescent="0.3">
      <c r="A24" s="18" t="s">
        <v>252</v>
      </c>
      <c r="B24" s="21">
        <v>870</v>
      </c>
      <c r="C24" s="21">
        <v>280</v>
      </c>
      <c r="D24" s="21">
        <v>1220</v>
      </c>
    </row>
    <row r="25" spans="1:4" x14ac:dyDescent="0.3">
      <c r="A25" s="18" t="s">
        <v>250</v>
      </c>
      <c r="B25" s="21">
        <v>435000</v>
      </c>
      <c r="C25" s="21">
        <v>274400</v>
      </c>
      <c r="D25" s="21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E6A12-E43B-4094-8AA7-0568C59F463B}">
  <sheetPr>
    <outlinePr summaryBelow="0"/>
  </sheetPr>
  <dimension ref="B1:F12"/>
  <sheetViews>
    <sheetView showGridLines="0" workbookViewId="0"/>
  </sheetViews>
  <sheetFormatPr defaultRowHeight="16.5" outlineLevelRow="1" outlineLevelCol="1" x14ac:dyDescent="0.3"/>
  <cols>
    <col min="3" max="3" width="6.6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25" t="s">
        <v>261</v>
      </c>
      <c r="C2" s="26"/>
      <c r="D2" s="32"/>
      <c r="E2" s="32"/>
      <c r="F2" s="32"/>
    </row>
    <row r="3" spans="2:6" collapsed="1" x14ac:dyDescent="0.3">
      <c r="B3" s="24"/>
      <c r="C3" s="24"/>
      <c r="D3" s="33" t="s">
        <v>263</v>
      </c>
      <c r="E3" s="33" t="s">
        <v>257</v>
      </c>
      <c r="F3" s="33" t="s">
        <v>259</v>
      </c>
    </row>
    <row r="4" spans="2:6" ht="81" hidden="1" outlineLevel="1" x14ac:dyDescent="0.3">
      <c r="B4" s="28"/>
      <c r="C4" s="28"/>
      <c r="D4" s="22"/>
      <c r="E4" s="35" t="s">
        <v>258</v>
      </c>
      <c r="F4" s="35" t="s">
        <v>260</v>
      </c>
    </row>
    <row r="5" spans="2:6" x14ac:dyDescent="0.3">
      <c r="B5" s="29" t="s">
        <v>262</v>
      </c>
      <c r="C5" s="30"/>
      <c r="D5" s="27"/>
      <c r="E5" s="27"/>
      <c r="F5" s="27"/>
    </row>
    <row r="6" spans="2:6" outlineLevel="1" x14ac:dyDescent="0.3">
      <c r="B6" s="28"/>
      <c r="C6" s="28" t="s">
        <v>254</v>
      </c>
      <c r="D6" s="22">
        <v>350</v>
      </c>
      <c r="E6" s="34">
        <v>450</v>
      </c>
      <c r="F6" s="34">
        <v>250</v>
      </c>
    </row>
    <row r="7" spans="2:6" outlineLevel="1" x14ac:dyDescent="0.3">
      <c r="B7" s="28"/>
      <c r="C7" s="28" t="s">
        <v>255</v>
      </c>
      <c r="D7" s="22">
        <v>580</v>
      </c>
      <c r="E7" s="34">
        <v>680</v>
      </c>
      <c r="F7" s="34">
        <v>480</v>
      </c>
    </row>
    <row r="8" spans="2:6" x14ac:dyDescent="0.3">
      <c r="B8" s="29" t="s">
        <v>264</v>
      </c>
      <c r="C8" s="30"/>
      <c r="D8" s="27"/>
      <c r="E8" s="27"/>
      <c r="F8" s="27"/>
    </row>
    <row r="9" spans="2:6" ht="17.25" outlineLevel="1" thickBot="1" x14ac:dyDescent="0.35">
      <c r="B9" s="31"/>
      <c r="C9" s="31" t="s">
        <v>256</v>
      </c>
      <c r="D9" s="23">
        <v>2133330</v>
      </c>
      <c r="E9" s="23">
        <v>2601830</v>
      </c>
      <c r="F9" s="23">
        <v>1664830</v>
      </c>
    </row>
    <row r="10" spans="2:6" x14ac:dyDescent="0.3">
      <c r="B10" t="s">
        <v>265</v>
      </c>
    </row>
    <row r="11" spans="2:6" x14ac:dyDescent="0.3">
      <c r="B11" t="s">
        <v>266</v>
      </c>
    </row>
    <row r="12" spans="2:6" x14ac:dyDescent="0.3">
      <c r="B12" t="s">
        <v>267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sqref="A1:E1"/>
    </sheetView>
  </sheetViews>
  <sheetFormatPr defaultRowHeight="16.5" x14ac:dyDescent="0.3"/>
  <cols>
    <col min="5" max="5" width="10.625" bestFit="1" customWidth="1"/>
  </cols>
  <sheetData>
    <row r="1" spans="1:5" ht="20.25" x14ac:dyDescent="0.3">
      <c r="A1" s="38" t="s">
        <v>174</v>
      </c>
      <c r="B1" s="38"/>
      <c r="C1" s="38"/>
      <c r="D1" s="38"/>
      <c r="E1" s="38"/>
    </row>
    <row r="3" spans="1:5" x14ac:dyDescent="0.3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3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3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3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3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3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3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3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3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3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3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3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3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3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3">
      <c r="A17" s="44" t="s">
        <v>182</v>
      </c>
      <c r="B17" s="45"/>
      <c r="C17" s="45"/>
      <c r="D17" s="46"/>
      <c r="E17" s="9">
        <f>SUM(E4:E16)</f>
        <v>2133330</v>
      </c>
    </row>
    <row r="19" spans="1:5" x14ac:dyDescent="0.3">
      <c r="A19" s="44" t="s">
        <v>183</v>
      </c>
      <c r="B19" s="46"/>
    </row>
    <row r="20" spans="1:5" x14ac:dyDescent="0.3">
      <c r="A20" s="4" t="s">
        <v>184</v>
      </c>
      <c r="B20" s="4">
        <v>350</v>
      </c>
    </row>
    <row r="21" spans="1:5" x14ac:dyDescent="0.3">
      <c r="A21" s="4" t="s">
        <v>185</v>
      </c>
      <c r="B21" s="4">
        <v>580</v>
      </c>
    </row>
  </sheetData>
  <scenarios current="0" sqref="E17">
    <scenario name="단가인상" locked="1" count="2" user="user" comment="만든 사람 user 날짜 2025-07-08_x000a_수정한 사람 user 날짜 2025-07-08">
      <inputCells r="B20" val="450"/>
      <inputCells r="B21" val="680"/>
    </scenario>
    <scenario name="단가인하" locked="1" count="2" user="user" comment="만든 사람 user 날짜 2025-07-08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2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2025-07-08T02:00:06Z</dcterms:modified>
</cp:coreProperties>
</file>