
<file path=[Content_Types].xml><?xml version="1.0" encoding="utf-8"?>
<Types xmlns="http://schemas.openxmlformats.org/package/2006/content-types">
  <Default Extension="bin" ContentType="application/vnd.ms-office.activeX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성균관대학교\2025\컴활 총정리 푼거\"/>
    </mc:Choice>
  </mc:AlternateContent>
  <xr:revisionPtr revIDLastSave="0" documentId="13_ncr:1_{D8E0D142-119E-412E-8B97-845075A6BA0A}" xr6:coauthVersionLast="47" xr6:coauthVersionMax="47" xr10:uidLastSave="{00000000-0000-0000-0000-000000000000}"/>
  <bookViews>
    <workbookView xWindow="-98" yWindow="-98" windowWidth="21795" windowHeight="12975" firstSheet="1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'기본작업-1'!$A$1:$J$34</definedName>
    <definedName name="_xlnm._FilterDatabase" localSheetId="4" hidden="1">'분석작업-2'!$A$3:$G$18</definedName>
    <definedName name="_xleta.LEFT" hidden="1" xlm="1">#NAME?</definedName>
    <definedName name="_xleta.MAX" hidden="1" xlm="1">#NAME?</definedName>
    <definedName name="_xlnm.Criteria" localSheetId="0">'기본작업-1'!$L$1:$L$2</definedName>
    <definedName name="_xlnm.Extract" localSheetId="0">'기본작업-1'!$L$4:$N$4</definedName>
  </definedNames>
  <calcPr calcId="191029"/>
  <pivotCaches>
    <pivotCache cacheId="4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도서판매현황" name="도서판매현황" connection="도서판매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2" l="1"/>
  <c r="P19" i="2"/>
  <c r="Q19" i="2"/>
  <c r="O20" i="2"/>
  <c r="P20" i="2"/>
  <c r="Q20" i="2"/>
  <c r="O21" i="2"/>
  <c r="P21" i="2"/>
  <c r="Q21" i="2"/>
  <c r="N20" i="2"/>
  <c r="N21" i="2"/>
  <c r="N19" i="2"/>
  <c r="O13" i="2" a="1"/>
  <c r="O13" i="2"/>
  <c r="O14" i="2" a="1"/>
  <c r="O14" i="2"/>
  <c r="O15" i="2" a="1"/>
  <c r="O15" i="2"/>
  <c r="O12" i="2" a="1"/>
  <c r="O12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" i="2"/>
  <c r="N13" i="2" a="1"/>
  <c r="N13" i="2" s="1"/>
  <c r="N14" i="2" a="1"/>
  <c r="N14" i="2" s="1"/>
  <c r="N15" i="2" a="1"/>
  <c r="N15" i="2" s="1"/>
  <c r="N12" i="2" a="1"/>
  <c r="N12" i="2"/>
  <c r="L2" i="1"/>
  <c r="G4" i="4"/>
  <c r="G13" i="4"/>
  <c r="G8" i="4"/>
  <c r="G9" i="4"/>
  <c r="G10" i="4"/>
  <c r="G5" i="4"/>
  <c r="G6" i="4"/>
  <c r="G7" i="4"/>
  <c r="G14" i="4"/>
  <c r="G15" i="4"/>
  <c r="G16" i="4"/>
  <c r="G17" i="4"/>
  <c r="G11" i="4"/>
  <c r="G18" i="4"/>
  <c r="G12" i="4"/>
  <c r="G6" i="8"/>
  <c r="G7" i="8"/>
  <c r="G8" i="8"/>
  <c r="G9" i="8"/>
  <c r="G10" i="8"/>
  <c r="G11" i="8"/>
  <c r="G12" i="8"/>
  <c r="G13" i="8"/>
  <c r="G14" i="8"/>
  <c r="G15" i="8"/>
  <c r="G16" i="8"/>
  <c r="G17" i="8"/>
  <c r="K4" i="2" a="1"/>
  <c r="K13" i="2" a="1"/>
  <c r="K22" i="2" a="1"/>
  <c r="K31" i="2" a="1"/>
  <c r="K14" i="2" a="1"/>
  <c r="K23" i="2" a="1"/>
  <c r="K32" i="2" a="1"/>
  <c r="K6" i="2" a="1"/>
  <c r="K15" i="2" a="1"/>
  <c r="K24" i="2" a="1"/>
  <c r="K33" i="2" a="1"/>
  <c r="K7" i="2" a="1"/>
  <c r="K25" i="2" a="1"/>
  <c r="K34" i="2" a="1"/>
  <c r="K17" i="2" a="1"/>
  <c r="K35" i="2" a="1"/>
  <c r="K9" i="2" a="1"/>
  <c r="K27" i="2" a="1"/>
  <c r="K19" i="2" a="1"/>
  <c r="K11" i="2" a="1"/>
  <c r="K29" i="2" a="1"/>
  <c r="K21" i="2" a="1"/>
  <c r="K5" i="2" a="1"/>
  <c r="K16" i="2" a="1"/>
  <c r="K8" i="2" a="1"/>
  <c r="K26" i="2" a="1"/>
  <c r="K18" i="2" a="1"/>
  <c r="K10" i="2" a="1"/>
  <c r="K28" i="2" a="1"/>
  <c r="K20" i="2" a="1"/>
  <c r="K12" i="2" a="1"/>
  <c r="K30" i="2" a="1"/>
  <c r="K3" i="2" a="1"/>
  <c r="K30" i="2" l="1"/>
  <c r="K12" i="2"/>
  <c r="K20" i="2"/>
  <c r="K28" i="2"/>
  <c r="K10" i="2"/>
  <c r="K18" i="2"/>
  <c r="K26" i="2"/>
  <c r="K8" i="2"/>
  <c r="K16" i="2"/>
  <c r="K5" i="2"/>
  <c r="K21" i="2"/>
  <c r="K29" i="2"/>
  <c r="K11" i="2"/>
  <c r="K19" i="2"/>
  <c r="K27" i="2"/>
  <c r="K9" i="2"/>
  <c r="K35" i="2"/>
  <c r="K17" i="2"/>
  <c r="K34" i="2"/>
  <c r="K25" i="2"/>
  <c r="K7" i="2"/>
  <c r="K33" i="2"/>
  <c r="K24" i="2"/>
  <c r="K15" i="2"/>
  <c r="K6" i="2"/>
  <c r="K32" i="2"/>
  <c r="K23" i="2"/>
  <c r="K14" i="2"/>
  <c r="K31" i="2"/>
  <c r="K22" i="2"/>
  <c r="K13" i="2"/>
  <c r="K4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E9E7A3-50EA-4063-B6DA-5B18F6115B4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B342056-E609-45CC-95E6-0D1AD808392B}" name="도서판매현황" type="103" refreshedVersion="8" minRefreshableVersion="5">
    <extLst>
      <ext xmlns:x15="http://schemas.microsoft.com/office/spreadsheetml/2010/11/main" uri="{DE250136-89BD-433C-8126-D09CA5730AF9}">
        <x15:connection id="도서판매현황" autoDelete="1">
          <x15:textPr prompt="0" codePage="949" sourceFile="C:\성균관대학교\2025\길벗컴활1급총정리\엑셀\모의\도서판매현황.txt">
            <textFields count="7">
              <textField type="skip"/>
              <textField/>
              <textField/>
              <textField type="skip"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<sst xmlns="http://schemas.openxmlformats.org/spreadsheetml/2006/main" count="542" uniqueCount="138">
  <si>
    <t>도서코드</t>
  </si>
  <si>
    <t>분류</t>
  </si>
  <si>
    <t>출판사</t>
  </si>
  <si>
    <t>재지</t>
  </si>
  <si>
    <t>페이지</t>
  </si>
  <si>
    <t>제작비용</t>
  </si>
  <si>
    <t>판매부수</t>
  </si>
  <si>
    <t>도서가격</t>
  </si>
  <si>
    <t>예상이익</t>
  </si>
  <si>
    <t>SC-H06</t>
  </si>
  <si>
    <t>과학</t>
  </si>
  <si>
    <t>북오십일</t>
  </si>
  <si>
    <t>스노우지</t>
  </si>
  <si>
    <t>○</t>
  </si>
  <si>
    <t>HM-S01</t>
  </si>
  <si>
    <t>인문</t>
  </si>
  <si>
    <t>구공사</t>
  </si>
  <si>
    <t>모조지</t>
  </si>
  <si>
    <t>CH-K05</t>
  </si>
  <si>
    <t>아동</t>
  </si>
  <si>
    <t>HM-G09</t>
  </si>
  <si>
    <t>SC-T04</t>
  </si>
  <si>
    <t>아트지</t>
  </si>
  <si>
    <t>SC-L01</t>
  </si>
  <si>
    <t>사회</t>
  </si>
  <si>
    <t>문학사랑</t>
  </si>
  <si>
    <t>뉴플러스</t>
  </si>
  <si>
    <t>HM-K08</t>
  </si>
  <si>
    <t>SC-G03</t>
  </si>
  <si>
    <t>CH-W06</t>
  </si>
  <si>
    <t>SC-H04</t>
  </si>
  <si>
    <t>SC-Z08</t>
  </si>
  <si>
    <t>SC-S06</t>
  </si>
  <si>
    <t>길영북스</t>
  </si>
  <si>
    <t>HM-O07</t>
  </si>
  <si>
    <t>SC-E05</t>
  </si>
  <si>
    <t>CH-H01</t>
  </si>
  <si>
    <t>SC-Z07</t>
  </si>
  <si>
    <t>SC-Q02</t>
  </si>
  <si>
    <t>SC-K02</t>
  </si>
  <si>
    <t>HM-I02</t>
  </si>
  <si>
    <t>SC-F05</t>
  </si>
  <si>
    <t>SC-J00</t>
  </si>
  <si>
    <t>SC-Q00</t>
  </si>
  <si>
    <t>CH-R06</t>
  </si>
  <si>
    <t>HM-L10</t>
  </si>
  <si>
    <t>CH-D10</t>
  </si>
  <si>
    <t>HM-J09</t>
  </si>
  <si>
    <t>SC-W02</t>
  </si>
  <si>
    <t>SC-B01</t>
  </si>
  <si>
    <t>SC-K04</t>
  </si>
  <si>
    <t>SC-R07</t>
  </si>
  <si>
    <t>HM-R07</t>
  </si>
  <si>
    <t>HM-T07</t>
  </si>
  <si>
    <t>CH-J00</t>
  </si>
  <si>
    <t>E-Book</t>
  </si>
  <si>
    <t>팀명</t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</si>
  <si>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</si>
  <si>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</si>
  <si>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</si>
  <si>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</si>
  <si>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</si>
  <si>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</si>
  <si>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</si>
  <si>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</si>
  <si>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</si>
  <si>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</si>
  <si>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</si>
  <si>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</si>
  <si>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</si>
  <si>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</si>
  <si>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</si>
  <si>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</si>
  <si>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</si>
  <si>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</si>
  <si>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[표1]</t>
  </si>
  <si>
    <t>MD평가</t>
  </si>
  <si>
    <t>[표2] 재지와 페이지에 따른 장당 인쇄비용</t>
  </si>
  <si>
    <t>[표3] 출판사별 판매부수 그래프와 최다판매도서의 도서코드</t>
  </si>
  <si>
    <t>판매부수 그래프</t>
  </si>
  <si>
    <t>최다판매량 도서코드</t>
  </si>
  <si>
    <t>[표4] 분류별 재지별 도서수</t>
  </si>
  <si>
    <t>1학년 중간고사 성적표</t>
  </si>
  <si>
    <t>반</t>
  </si>
  <si>
    <t>성명</t>
  </si>
  <si>
    <t>성별</t>
  </si>
  <si>
    <t>국어</t>
  </si>
  <si>
    <t>영어</t>
  </si>
  <si>
    <t>수학</t>
  </si>
  <si>
    <t>평균</t>
  </si>
  <si>
    <t>강동현</t>
  </si>
  <si>
    <t>남</t>
  </si>
  <si>
    <t>강현준</t>
  </si>
  <si>
    <t>김영희</t>
  </si>
  <si>
    <t>여</t>
  </si>
  <si>
    <t>김지후</t>
  </si>
  <si>
    <t>박정숙</t>
  </si>
  <si>
    <t>신영순</t>
  </si>
  <si>
    <t>윤정희</t>
  </si>
  <si>
    <t>이명준</t>
  </si>
  <si>
    <t>이선영</t>
  </si>
  <si>
    <t>이지홍</t>
  </si>
  <si>
    <t>이현정</t>
  </si>
  <si>
    <t>장건우</t>
  </si>
  <si>
    <t>최미경</t>
  </si>
  <si>
    <t>한민재</t>
  </si>
  <si>
    <t>한숙자</t>
  </si>
  <si>
    <t>(단위 : 백만원)</t>
  </si>
  <si>
    <t>구분</t>
  </si>
  <si>
    <t>2020년</t>
  </si>
  <si>
    <t>2021년</t>
  </si>
  <si>
    <t>당좌자산</t>
  </si>
  <si>
    <t>재고자산</t>
  </si>
  <si>
    <t>투자자산</t>
  </si>
  <si>
    <t>유형자산</t>
  </si>
  <si>
    <t>무형자산</t>
  </si>
  <si>
    <t>기타비유동자산</t>
  </si>
  <si>
    <t>이익</t>
  </si>
  <si>
    <t>중단</t>
  </si>
  <si>
    <t>서초점</t>
  </si>
  <si>
    <t>강서</t>
  </si>
  <si>
    <t>대리점</t>
  </si>
  <si>
    <t>반출창고</t>
  </si>
  <si>
    <t>도서수</t>
  </si>
  <si>
    <t>총금액</t>
  </si>
  <si>
    <t xml:space="preserve"> </t>
  </si>
  <si>
    <t>SC</t>
    <phoneticPr fontId="1" type="noConversion"/>
  </si>
  <si>
    <t>HM</t>
    <phoneticPr fontId="1" type="noConversion"/>
  </si>
  <si>
    <t>CH</t>
    <phoneticPr fontId="1" type="noConversion"/>
  </si>
  <si>
    <t xml:space="preserve">           페이지
재지</t>
    <phoneticPr fontId="1" type="noConversion"/>
  </si>
  <si>
    <t>분류</t>
    <phoneticPr fontId="1" type="noConversion"/>
  </si>
  <si>
    <t>조건</t>
    <phoneticPr fontId="1" type="noConversion"/>
  </si>
  <si>
    <t>총합계</t>
  </si>
  <si>
    <t>합계: 판매부수</t>
  </si>
  <si>
    <t>전체 합계: 판매부수</t>
  </si>
  <si>
    <t>전체 평균: 도서가격</t>
  </si>
  <si>
    <t>평균: 도서가격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</si>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</sst>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3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재무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'기타작업-1'!$B$3:$B$7</c:f>
              <c:numCache>
                <c:formatCode>#,##0</c:formatCode>
                <c:ptCount val="5"/>
                <c:pt idx="0">
                  <c:v>9510040</c:v>
                </c:pt>
                <c:pt idx="1">
                  <c:v>4790697</c:v>
                </c:pt>
                <c:pt idx="2">
                  <c:v>1964906</c:v>
                </c:pt>
                <c:pt idx="3">
                  <c:v>7840595</c:v>
                </c:pt>
                <c:pt idx="4">
                  <c:v>6548760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1671744"/>
        <c:axId val="2021659744"/>
      </c:barChart>
      <c:lineChart>
        <c:grouping val="standard"/>
        <c:varyColors val="0"/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'기타작업-1'!$C$3:$C$7</c:f>
              <c:numCache>
                <c:formatCode>#,##0</c:formatCode>
                <c:ptCount val="5"/>
                <c:pt idx="0">
                  <c:v>9807271</c:v>
                </c:pt>
                <c:pt idx="1">
                  <c:v>1953676</c:v>
                </c:pt>
                <c:pt idx="2">
                  <c:v>2802763</c:v>
                </c:pt>
                <c:pt idx="3">
                  <c:v>12037866</c:v>
                </c:pt>
                <c:pt idx="4">
                  <c:v>5693906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671744"/>
        <c:axId val="2021659744"/>
      </c:lineChart>
      <c:catAx>
        <c:axId val="2021671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59744"/>
        <c:crosses val="max"/>
        <c:auto val="1"/>
        <c:lblAlgn val="ctr"/>
        <c:lblOffset val="100"/>
        <c:noMultiLvlLbl val="0"/>
      </c:catAx>
      <c:valAx>
        <c:axId val="202165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71744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133350</xdr:rowOff>
    </xdr:from>
    <xdr:to>
      <xdr:col>6</xdr:col>
      <xdr:colOff>466725</xdr:colOff>
      <xdr:row>3</xdr:row>
      <xdr:rowOff>19050</xdr:rowOff>
    </xdr:to>
    <xdr:sp macro="" textlink="">
      <xdr:nvSpPr>
        <xdr:cNvPr id="2" name="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1" y="133350"/>
          <a:ext cx="4543424" cy="533400"/>
        </a:xfrm>
        <a:prstGeom prst="bevel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600"/>
            <a:t>체육대회 결과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0</xdr:row>
          <xdr:rowOff>47625</xdr:rowOff>
        </xdr:from>
        <xdr:to>
          <xdr:col>7</xdr:col>
          <xdr:colOff>0</xdr:colOff>
          <xdr:row>1</xdr:row>
          <xdr:rowOff>161925</xdr:rowOff>
        </xdr:to>
        <xdr:sp macro="" textlink="">
          <xdr:nvSpPr>
            <xdr:cNvPr id="3073" name="cmd반출등록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enif" refreshedDate="45707.514873032407" backgroundQuery="1" createdVersion="8" refreshedVersion="8" minRefreshableVersion="3" recordCount="0" supportSubquery="1" supportAdvancedDrill="1" xr:uid="{24A2490E-CAC1-4D79-A2AA-89BC07F283EE}">
  <cacheSource type="external" connectionId="1"/>
  <cacheFields count="4">
    <cacheField name="[도서판매현황].[분류].[분류]" caption="분류" numFmtId="0" level="1">
      <sharedItems count="4">
        <s v="과학"/>
        <s v="사회"/>
        <s v="아동"/>
        <s v="인문"/>
      </sharedItems>
    </cacheField>
    <cacheField name="[도서판매현황].[출판사].[출판사]" caption="출판사" numFmtId="0" hierarchy="1" level="1">
      <sharedItems count="4">
        <s v="구공사"/>
        <s v="길영북스"/>
        <s v="문학사랑"/>
        <s v="북오십일"/>
      </sharedItems>
    </cacheField>
    <cacheField name="[Measures].[합계: 판매부수]" caption="합계: 판매부수" numFmtId="0" hierarchy="6" level="32767"/>
    <cacheField name="[Measures].[평균: 도서가격]" caption="평균: 도서가격" numFmtId="0" hierarchy="8" level="32767"/>
  </cacheFields>
  <cacheHierarchies count="9">
    <cacheHierarchy uniqueName="[도서판매현황].[분류]" caption="분류" attribute="1" defaultMemberUniqueName="[도서판매현황].[분류].[All]" allUniqueName="[도서판매현황].[분류].[All]" dimensionUniqueName="[도서판매현황]" displayFolder="" count="2" memberValueDatatype="130" unbalanced="0">
      <fieldsUsage count="2">
        <fieldUsage x="-1"/>
        <fieldUsage x="0"/>
      </fieldsUsage>
    </cacheHierarchy>
    <cacheHierarchy uniqueName="[도서판매현황].[출판사]" caption="출판사" attribute="1" defaultMemberUniqueName="[도서판매현황].[출판사].[All]" allUniqueName="[도서판매현황].[출판사].[All]" dimensionUniqueName="[도서판매현황]" displayFolder="" count="2" memberValueDatatype="130" unbalanced="0">
      <fieldsUsage count="2">
        <fieldUsage x="-1"/>
        <fieldUsage x="1"/>
      </fieldsUsage>
    </cacheHierarchy>
    <cacheHierarchy uniqueName="[도서판매현황].[판매부수]" caption="판매부수" attribute="1" defaultMemberUniqueName="[도서판매현황].[판매부수].[All]" allUniqueName="[도서판매현황].[판매부수].[All]" dimensionUniqueName="[도서판매현황]" displayFolder="" count="0" memberValueDatatype="20" unbalanced="0"/>
    <cacheHierarchy uniqueName="[도서판매현황].[도서가격]" caption="도서가격" attribute="1" defaultMemberUniqueName="[도서판매현황].[도서가격].[All]" allUniqueName="[도서판매현황].[도서가격].[All]" dimensionUniqueName="[도서판매현황]" displayFolder="" count="0" memberValueDatatype="20" unbalanced="0"/>
    <cacheHierarchy uniqueName="[Measures].[__XL_Count 도서판매현황]" caption="__XL_Count 도서판매현황" measure="1" displayFolder="" measureGroup="도서판매현황" count="0" hidden="1"/>
    <cacheHierarchy uniqueName="[Measures].[__No measures defined]" caption="__No measures defined" measure="1" displayFolder="" count="0" hidden="1"/>
    <cacheHierarchy uniqueName="[Measures].[합계: 판매부수]" caption="합계: 판매부수" measure="1" displayFolder="" measureGroup="도서판매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도서가격]" caption="합계: 도서가격" measure="1" displayFolder="" measureGroup="도서판매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도서가격]" caption="평균: 도서가격" measure="1" displayFolder="" measureGroup="도서판매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도서판매현황" uniqueName="[도서판매현황]" caption="도서판매현황"/>
  </dimensions>
  <measureGroups count="1">
    <measureGroup name="도서판매현황" caption="도서판매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0F6997-6958-4DBB-B8DF-57E8605D6CA0}" name="피벗 테이블1" cacheId="4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B3:H14" firstHeaderRow="1" firstDataRow="2" firstDataCol="2"/>
  <pivotFields count="4">
    <pivotField axis="axisRow" compact="0" allDrilled="1" outline="0" subtotalTop="0" showAll="0" defaultSubtotal="0" defaultAttributeDrillState="1">
      <items count="4">
        <item x="3"/>
        <item x="1"/>
        <item x="0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판매부수" fld="2" showDataAs="percentOfTotal" baseField="0" baseItem="0" numFmtId="10"/>
    <dataField name="평균: 도서가격" fld="3" subtotal="average" baseField="0" baseItem="2" numFmtId="41"/>
  </dataField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도서가격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도서판매현황">
        <x15:activeTabTopLevelEntity name="[도서판매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N34"/>
  <sheetViews>
    <sheetView workbookViewId="0">
      <selection sqref="A1:J34"/>
    </sheetView>
  </sheetViews>
  <sheetFormatPr defaultRowHeight="16.899999999999999" x14ac:dyDescent="0.6"/>
  <cols>
    <col min="1" max="1" width="10.125" customWidth="1"/>
    <col min="2" max="2" width="8.25" customWidth="1"/>
    <col min="3" max="4" width="9" bestFit="1" customWidth="1"/>
    <col min="5" max="5" width="7.75" customWidth="1"/>
    <col min="6" max="6" width="14.375" bestFit="1" customWidth="1"/>
    <col min="7" max="7" width="8" bestFit="1" customWidth="1"/>
    <col min="8" max="8" width="9.375" customWidth="1"/>
    <col min="9" max="9" width="10.125" bestFit="1" customWidth="1"/>
    <col min="10" max="10" width="14.625" bestFit="1" customWidth="1"/>
    <col min="11" max="11" width="3.125" customWidth="1"/>
  </cols>
  <sheetData>
    <row r="1" spans="1:14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55</v>
      </c>
      <c r="H1" s="1" t="s">
        <v>6</v>
      </c>
      <c r="I1" s="1" t="s">
        <v>7</v>
      </c>
      <c r="J1" s="1" t="s">
        <v>8</v>
      </c>
      <c r="L1" s="20" t="s">
        <v>131</v>
      </c>
    </row>
    <row r="2" spans="1:14" x14ac:dyDescent="0.6">
      <c r="A2" s="2" t="s">
        <v>9</v>
      </c>
      <c r="B2" s="2" t="s">
        <v>10</v>
      </c>
      <c r="C2" s="2" t="s">
        <v>11</v>
      </c>
      <c r="D2" s="2" t="s">
        <v>12</v>
      </c>
      <c r="E2" s="3">
        <v>352</v>
      </c>
      <c r="F2" s="4">
        <v>26620000</v>
      </c>
      <c r="G2" s="2" t="s">
        <v>13</v>
      </c>
      <c r="H2" s="4">
        <v>65600</v>
      </c>
      <c r="I2" s="4">
        <v>30000</v>
      </c>
      <c r="J2" s="4">
        <v>1502647200</v>
      </c>
      <c r="L2" t="b">
        <f>AND(NOT(ISBLANK(G2)),H2&gt;=30000)</f>
        <v>1</v>
      </c>
    </row>
    <row r="3" spans="1:14" x14ac:dyDescent="0.6">
      <c r="A3" s="2" t="s">
        <v>14</v>
      </c>
      <c r="B3" s="2" t="s">
        <v>15</v>
      </c>
      <c r="C3" s="2" t="s">
        <v>16</v>
      </c>
      <c r="D3" s="2" t="s">
        <v>17</v>
      </c>
      <c r="E3" s="3">
        <v>544</v>
      </c>
      <c r="F3" s="4">
        <v>44860000</v>
      </c>
      <c r="G3" s="2"/>
      <c r="H3" s="4">
        <v>44900</v>
      </c>
      <c r="I3" s="4">
        <v>32000</v>
      </c>
      <c r="J3" s="4">
        <v>1172109600</v>
      </c>
    </row>
    <row r="4" spans="1:14" x14ac:dyDescent="0.6">
      <c r="A4" s="2" t="s">
        <v>18</v>
      </c>
      <c r="B4" s="2" t="s">
        <v>19</v>
      </c>
      <c r="C4" s="2" t="s">
        <v>11</v>
      </c>
      <c r="D4" s="2" t="s">
        <v>17</v>
      </c>
      <c r="E4" s="3">
        <v>496</v>
      </c>
      <c r="F4" s="4">
        <v>36490000</v>
      </c>
      <c r="G4" s="2"/>
      <c r="H4" s="4">
        <v>17700</v>
      </c>
      <c r="I4" s="4">
        <v>25000</v>
      </c>
      <c r="J4" s="4">
        <v>326997200</v>
      </c>
      <c r="L4" s="1" t="s">
        <v>0</v>
      </c>
      <c r="M4" s="1" t="s">
        <v>2</v>
      </c>
      <c r="N4" s="1" t="s">
        <v>6</v>
      </c>
    </row>
    <row r="5" spans="1:14" x14ac:dyDescent="0.6">
      <c r="A5" s="2" t="s">
        <v>20</v>
      </c>
      <c r="B5" s="2" t="s">
        <v>15</v>
      </c>
      <c r="C5" s="2" t="s">
        <v>16</v>
      </c>
      <c r="D5" s="2" t="s">
        <v>12</v>
      </c>
      <c r="E5" s="3">
        <v>512</v>
      </c>
      <c r="F5" s="4">
        <v>62220000</v>
      </c>
      <c r="G5" s="2" t="s">
        <v>13</v>
      </c>
      <c r="H5" s="4">
        <v>12500</v>
      </c>
      <c r="I5" s="4">
        <v>16000</v>
      </c>
      <c r="J5" s="4">
        <v>28980000</v>
      </c>
      <c r="L5" s="2" t="s">
        <v>9</v>
      </c>
      <c r="M5" s="2" t="s">
        <v>11</v>
      </c>
      <c r="N5" s="4">
        <v>65600</v>
      </c>
    </row>
    <row r="6" spans="1:14" x14ac:dyDescent="0.6">
      <c r="A6" s="2" t="s">
        <v>21</v>
      </c>
      <c r="B6" s="2" t="s">
        <v>10</v>
      </c>
      <c r="C6" s="2" t="s">
        <v>11</v>
      </c>
      <c r="D6" s="2" t="s">
        <v>22</v>
      </c>
      <c r="E6" s="3">
        <v>352</v>
      </c>
      <c r="F6" s="4">
        <v>43760000</v>
      </c>
      <c r="G6" s="2"/>
      <c r="H6" s="4">
        <v>29600</v>
      </c>
      <c r="I6" s="4">
        <v>47000</v>
      </c>
      <c r="J6" s="4">
        <v>1159894400</v>
      </c>
      <c r="L6" s="2" t="s">
        <v>35</v>
      </c>
      <c r="M6" s="2" t="s">
        <v>16</v>
      </c>
      <c r="N6" s="4">
        <v>66800</v>
      </c>
    </row>
    <row r="7" spans="1:14" x14ac:dyDescent="0.6">
      <c r="A7" s="2" t="s">
        <v>23</v>
      </c>
      <c r="B7" s="2" t="s">
        <v>24</v>
      </c>
      <c r="C7" s="2" t="s">
        <v>25</v>
      </c>
      <c r="D7" s="2" t="s">
        <v>26</v>
      </c>
      <c r="E7" s="3">
        <v>456</v>
      </c>
      <c r="F7" s="4">
        <v>14370000</v>
      </c>
      <c r="G7" s="2"/>
      <c r="H7" s="4">
        <v>72400</v>
      </c>
      <c r="I7" s="4">
        <v>11000</v>
      </c>
      <c r="J7" s="4">
        <v>451886000</v>
      </c>
      <c r="L7" s="2" t="s">
        <v>38</v>
      </c>
      <c r="M7" s="2" t="s">
        <v>33</v>
      </c>
      <c r="N7" s="4">
        <v>69400</v>
      </c>
    </row>
    <row r="8" spans="1:14" x14ac:dyDescent="0.6">
      <c r="A8" s="2" t="s">
        <v>27</v>
      </c>
      <c r="B8" s="2" t="s">
        <v>15</v>
      </c>
      <c r="C8" s="2" t="s">
        <v>16</v>
      </c>
      <c r="D8" s="2" t="s">
        <v>17</v>
      </c>
      <c r="E8" s="3">
        <v>512</v>
      </c>
      <c r="F8" s="4">
        <v>56250000</v>
      </c>
      <c r="G8" s="2"/>
      <c r="H8" s="4">
        <v>44600</v>
      </c>
      <c r="I8" s="4">
        <v>37000</v>
      </c>
      <c r="J8" s="4">
        <v>1388433200</v>
      </c>
      <c r="L8" s="2" t="s">
        <v>39</v>
      </c>
      <c r="M8" s="2" t="s">
        <v>33</v>
      </c>
      <c r="N8" s="4">
        <v>71300</v>
      </c>
    </row>
    <row r="9" spans="1:14" x14ac:dyDescent="0.6">
      <c r="A9" s="2" t="s">
        <v>28</v>
      </c>
      <c r="B9" s="2" t="s">
        <v>24</v>
      </c>
      <c r="C9" s="2" t="s">
        <v>25</v>
      </c>
      <c r="D9" s="2" t="s">
        <v>12</v>
      </c>
      <c r="E9" s="3">
        <v>288</v>
      </c>
      <c r="F9" s="4">
        <v>22450000</v>
      </c>
      <c r="G9" s="2" t="s">
        <v>13</v>
      </c>
      <c r="H9" s="4">
        <v>2300</v>
      </c>
      <c r="I9" s="4">
        <v>42000</v>
      </c>
      <c r="J9" s="4">
        <v>60902000</v>
      </c>
      <c r="L9" s="2" t="s">
        <v>47</v>
      </c>
      <c r="M9" s="2" t="s">
        <v>25</v>
      </c>
      <c r="N9" s="4">
        <v>43100</v>
      </c>
    </row>
    <row r="10" spans="1:14" x14ac:dyDescent="0.6">
      <c r="A10" s="2" t="s">
        <v>29</v>
      </c>
      <c r="B10" s="2" t="s">
        <v>19</v>
      </c>
      <c r="C10" s="2" t="s">
        <v>11</v>
      </c>
      <c r="D10" s="2" t="s">
        <v>22</v>
      </c>
      <c r="E10" s="3">
        <v>352</v>
      </c>
      <c r="F10" s="4">
        <v>65830000</v>
      </c>
      <c r="G10" s="2" t="s">
        <v>13</v>
      </c>
      <c r="H10" s="4">
        <v>26500</v>
      </c>
      <c r="I10" s="4">
        <v>48000</v>
      </c>
      <c r="J10" s="4">
        <v>1038266000</v>
      </c>
    </row>
    <row r="11" spans="1:14" x14ac:dyDescent="0.6">
      <c r="A11" s="2" t="s">
        <v>30</v>
      </c>
      <c r="B11" s="2" t="s">
        <v>24</v>
      </c>
      <c r="C11" s="2" t="s">
        <v>16</v>
      </c>
      <c r="D11" s="2" t="s">
        <v>17</v>
      </c>
      <c r="E11" s="3">
        <v>296</v>
      </c>
      <c r="F11" s="4">
        <v>42180000</v>
      </c>
      <c r="G11" s="2"/>
      <c r="H11" s="4">
        <v>72900</v>
      </c>
      <c r="I11" s="4">
        <v>24000</v>
      </c>
      <c r="J11" s="4">
        <v>1470057600</v>
      </c>
    </row>
    <row r="12" spans="1:14" x14ac:dyDescent="0.6">
      <c r="A12" s="2" t="s">
        <v>31</v>
      </c>
      <c r="B12" s="2" t="s">
        <v>24</v>
      </c>
      <c r="C12" s="2" t="s">
        <v>11</v>
      </c>
      <c r="D12" s="2" t="s">
        <v>17</v>
      </c>
      <c r="E12" s="3">
        <v>416</v>
      </c>
      <c r="F12" s="4">
        <v>33720000</v>
      </c>
      <c r="G12" s="2"/>
      <c r="H12" s="4">
        <v>10400</v>
      </c>
      <c r="I12" s="4">
        <v>33000</v>
      </c>
      <c r="J12" s="4">
        <v>270542400</v>
      </c>
    </row>
    <row r="13" spans="1:14" x14ac:dyDescent="0.6">
      <c r="A13" s="2" t="s">
        <v>32</v>
      </c>
      <c r="B13" s="2" t="s">
        <v>24</v>
      </c>
      <c r="C13" s="2" t="s">
        <v>33</v>
      </c>
      <c r="D13" s="2" t="s">
        <v>26</v>
      </c>
      <c r="E13" s="3">
        <v>392</v>
      </c>
      <c r="F13" s="4">
        <v>31540000</v>
      </c>
      <c r="G13" s="2"/>
      <c r="H13" s="4">
        <v>33600</v>
      </c>
      <c r="I13" s="4">
        <v>26000</v>
      </c>
      <c r="J13" s="4">
        <v>684005600</v>
      </c>
    </row>
    <row r="14" spans="1:14" x14ac:dyDescent="0.6">
      <c r="A14" s="2" t="s">
        <v>34</v>
      </c>
      <c r="B14" s="2" t="s">
        <v>15</v>
      </c>
      <c r="C14" s="2" t="s">
        <v>25</v>
      </c>
      <c r="D14" s="2" t="s">
        <v>22</v>
      </c>
      <c r="E14" s="3">
        <v>584</v>
      </c>
      <c r="F14" s="4">
        <v>35680000</v>
      </c>
      <c r="G14" s="2"/>
      <c r="H14" s="4">
        <v>14400</v>
      </c>
      <c r="I14" s="4">
        <v>42000</v>
      </c>
      <c r="J14" s="4">
        <v>426156800</v>
      </c>
    </row>
    <row r="15" spans="1:14" x14ac:dyDescent="0.6">
      <c r="A15" s="2" t="s">
        <v>35</v>
      </c>
      <c r="B15" s="2" t="s">
        <v>10</v>
      </c>
      <c r="C15" s="2" t="s">
        <v>16</v>
      </c>
      <c r="D15" s="2" t="s">
        <v>26</v>
      </c>
      <c r="E15" s="3">
        <v>360</v>
      </c>
      <c r="F15" s="4">
        <v>66950000</v>
      </c>
      <c r="G15" s="2" t="s">
        <v>13</v>
      </c>
      <c r="H15" s="4">
        <v>66800</v>
      </c>
      <c r="I15" s="4">
        <v>40000</v>
      </c>
      <c r="J15" s="4">
        <v>2316474000</v>
      </c>
    </row>
    <row r="16" spans="1:14" x14ac:dyDescent="0.6">
      <c r="A16" s="2" t="s">
        <v>36</v>
      </c>
      <c r="B16" s="2" t="s">
        <v>19</v>
      </c>
      <c r="C16" s="2" t="s">
        <v>25</v>
      </c>
      <c r="D16" s="2" t="s">
        <v>22</v>
      </c>
      <c r="E16" s="3">
        <v>256</v>
      </c>
      <c r="F16" s="4">
        <v>12500000</v>
      </c>
      <c r="G16" s="2"/>
      <c r="H16" s="4">
        <v>31700</v>
      </c>
      <c r="I16" s="4">
        <v>35000</v>
      </c>
      <c r="J16" s="4">
        <v>942811200</v>
      </c>
    </row>
    <row r="17" spans="1:10" x14ac:dyDescent="0.6">
      <c r="A17" s="2" t="s">
        <v>37</v>
      </c>
      <c r="B17" s="2" t="s">
        <v>24</v>
      </c>
      <c r="C17" s="2" t="s">
        <v>25</v>
      </c>
      <c r="D17" s="2" t="s">
        <v>22</v>
      </c>
      <c r="E17" s="3">
        <v>400</v>
      </c>
      <c r="F17" s="4">
        <v>57410000</v>
      </c>
      <c r="G17" s="2"/>
      <c r="H17" s="4">
        <v>4200</v>
      </c>
      <c r="I17" s="4">
        <v>16000</v>
      </c>
      <c r="J17" s="4">
        <v>-20450000</v>
      </c>
    </row>
    <row r="18" spans="1:10" x14ac:dyDescent="0.6">
      <c r="A18" s="2" t="s">
        <v>38</v>
      </c>
      <c r="B18" s="2" t="s">
        <v>24</v>
      </c>
      <c r="C18" s="2" t="s">
        <v>33</v>
      </c>
      <c r="D18" s="2" t="s">
        <v>12</v>
      </c>
      <c r="E18" s="3">
        <v>424</v>
      </c>
      <c r="F18" s="4">
        <v>14210000</v>
      </c>
      <c r="G18" s="2" t="s">
        <v>13</v>
      </c>
      <c r="H18" s="4">
        <v>69400</v>
      </c>
      <c r="I18" s="4">
        <v>26000</v>
      </c>
      <c r="J18" s="4">
        <v>1260529200</v>
      </c>
    </row>
    <row r="19" spans="1:10" x14ac:dyDescent="0.6">
      <c r="A19" s="2" t="s">
        <v>39</v>
      </c>
      <c r="B19" s="2" t="s">
        <v>10</v>
      </c>
      <c r="C19" s="2" t="s">
        <v>33</v>
      </c>
      <c r="D19" s="2" t="s">
        <v>12</v>
      </c>
      <c r="E19" s="3">
        <v>576</v>
      </c>
      <c r="F19" s="4">
        <v>31570000</v>
      </c>
      <c r="G19" s="2" t="s">
        <v>13</v>
      </c>
      <c r="H19" s="4">
        <v>71300</v>
      </c>
      <c r="I19" s="4">
        <v>10000</v>
      </c>
      <c r="J19" s="4">
        <v>-16739600</v>
      </c>
    </row>
    <row r="20" spans="1:10" x14ac:dyDescent="0.6">
      <c r="A20" s="2" t="s">
        <v>40</v>
      </c>
      <c r="B20" s="2" t="s">
        <v>15</v>
      </c>
      <c r="C20" s="2" t="s">
        <v>11</v>
      </c>
      <c r="D20" s="2" t="s">
        <v>22</v>
      </c>
      <c r="E20" s="3">
        <v>392</v>
      </c>
      <c r="F20" s="4">
        <v>30210000</v>
      </c>
      <c r="G20" s="2" t="s">
        <v>13</v>
      </c>
      <c r="H20" s="4">
        <v>13200</v>
      </c>
      <c r="I20" s="4">
        <v>31000</v>
      </c>
      <c r="J20" s="4">
        <v>285850800</v>
      </c>
    </row>
    <row r="21" spans="1:10" x14ac:dyDescent="0.6">
      <c r="A21" s="2" t="s">
        <v>41</v>
      </c>
      <c r="B21" s="2" t="s">
        <v>10</v>
      </c>
      <c r="C21" s="2" t="s">
        <v>25</v>
      </c>
      <c r="D21" s="2" t="s">
        <v>26</v>
      </c>
      <c r="E21" s="3">
        <v>472</v>
      </c>
      <c r="F21" s="4">
        <v>15060000</v>
      </c>
      <c r="G21" s="2"/>
      <c r="H21" s="4">
        <v>36800</v>
      </c>
      <c r="I21" s="4">
        <v>22000</v>
      </c>
      <c r="J21" s="4">
        <v>620844000</v>
      </c>
    </row>
    <row r="22" spans="1:10" x14ac:dyDescent="0.6">
      <c r="A22" s="2" t="s">
        <v>42</v>
      </c>
      <c r="B22" s="2" t="s">
        <v>10</v>
      </c>
      <c r="C22" s="2" t="s">
        <v>33</v>
      </c>
      <c r="D22" s="2" t="s">
        <v>22</v>
      </c>
      <c r="E22" s="3">
        <v>408</v>
      </c>
      <c r="F22" s="4">
        <v>16300000</v>
      </c>
      <c r="G22" s="2" t="s">
        <v>13</v>
      </c>
      <c r="H22" s="4">
        <v>12600</v>
      </c>
      <c r="I22" s="4">
        <v>50000</v>
      </c>
      <c r="J22" s="4">
        <v>526306400</v>
      </c>
    </row>
    <row r="23" spans="1:10" x14ac:dyDescent="0.6">
      <c r="A23" s="2" t="s">
        <v>43</v>
      </c>
      <c r="B23" s="2" t="s">
        <v>10</v>
      </c>
      <c r="C23" s="2" t="s">
        <v>33</v>
      </c>
      <c r="D23" s="2" t="s">
        <v>26</v>
      </c>
      <c r="E23" s="3">
        <v>264</v>
      </c>
      <c r="F23" s="4">
        <v>13690000</v>
      </c>
      <c r="G23" s="2"/>
      <c r="H23" s="4">
        <v>33500</v>
      </c>
      <c r="I23" s="4">
        <v>46000</v>
      </c>
      <c r="J23" s="4">
        <v>1412338000</v>
      </c>
    </row>
    <row r="24" spans="1:10" x14ac:dyDescent="0.6">
      <c r="A24" s="2" t="s">
        <v>44</v>
      </c>
      <c r="B24" s="2" t="s">
        <v>19</v>
      </c>
      <c r="C24" s="2" t="s">
        <v>25</v>
      </c>
      <c r="D24" s="2" t="s">
        <v>17</v>
      </c>
      <c r="E24" s="3">
        <v>256</v>
      </c>
      <c r="F24" s="4">
        <v>50730000</v>
      </c>
      <c r="G24" s="2"/>
      <c r="H24" s="4">
        <v>57900</v>
      </c>
      <c r="I24" s="4">
        <v>28000</v>
      </c>
      <c r="J24" s="4">
        <v>1407423600</v>
      </c>
    </row>
    <row r="25" spans="1:10" x14ac:dyDescent="0.6">
      <c r="A25" s="2" t="s">
        <v>45</v>
      </c>
      <c r="B25" s="2" t="s">
        <v>15</v>
      </c>
      <c r="C25" s="2" t="s">
        <v>16</v>
      </c>
      <c r="D25" s="2" t="s">
        <v>22</v>
      </c>
      <c r="E25" s="3">
        <v>536</v>
      </c>
      <c r="F25" s="4">
        <v>45060000</v>
      </c>
      <c r="G25" s="2"/>
      <c r="H25" s="4">
        <v>71100</v>
      </c>
      <c r="I25" s="4">
        <v>40000</v>
      </c>
      <c r="J25" s="4">
        <v>2151076800</v>
      </c>
    </row>
    <row r="26" spans="1:10" x14ac:dyDescent="0.6">
      <c r="A26" s="2" t="s">
        <v>46</v>
      </c>
      <c r="B26" s="2" t="s">
        <v>19</v>
      </c>
      <c r="C26" s="2" t="s">
        <v>33</v>
      </c>
      <c r="D26" s="2" t="s">
        <v>22</v>
      </c>
      <c r="E26" s="3">
        <v>296</v>
      </c>
      <c r="F26" s="4">
        <v>25880000</v>
      </c>
      <c r="G26" s="2"/>
      <c r="H26" s="4">
        <v>2600</v>
      </c>
      <c r="I26" s="4">
        <v>44000</v>
      </c>
      <c r="J26" s="4">
        <v>73897600</v>
      </c>
    </row>
    <row r="27" spans="1:10" x14ac:dyDescent="0.6">
      <c r="A27" s="2" t="s">
        <v>47</v>
      </c>
      <c r="B27" s="2" t="s">
        <v>15</v>
      </c>
      <c r="C27" s="2" t="s">
        <v>25</v>
      </c>
      <c r="D27" s="2" t="s">
        <v>26</v>
      </c>
      <c r="E27" s="3">
        <v>560</v>
      </c>
      <c r="F27" s="4">
        <v>48810000</v>
      </c>
      <c r="G27" s="2" t="s">
        <v>13</v>
      </c>
      <c r="H27" s="4">
        <v>43100</v>
      </c>
      <c r="I27" s="4">
        <v>8000</v>
      </c>
      <c r="J27" s="4">
        <v>78766000</v>
      </c>
    </row>
    <row r="28" spans="1:10" x14ac:dyDescent="0.6">
      <c r="A28" s="2" t="s">
        <v>48</v>
      </c>
      <c r="B28" s="2" t="s">
        <v>10</v>
      </c>
      <c r="C28" s="2" t="s">
        <v>11</v>
      </c>
      <c r="D28" s="2" t="s">
        <v>26</v>
      </c>
      <c r="E28" s="3">
        <v>456</v>
      </c>
      <c r="F28" s="4">
        <v>30340000</v>
      </c>
      <c r="G28" s="2"/>
      <c r="H28" s="4">
        <v>71200</v>
      </c>
      <c r="I28" s="4">
        <v>41000</v>
      </c>
      <c r="J28" s="4">
        <v>2564188000</v>
      </c>
    </row>
    <row r="29" spans="1:10" x14ac:dyDescent="0.6">
      <c r="A29" s="2" t="s">
        <v>49</v>
      </c>
      <c r="B29" s="2" t="s">
        <v>10</v>
      </c>
      <c r="C29" s="2" t="s">
        <v>25</v>
      </c>
      <c r="D29" s="2" t="s">
        <v>22</v>
      </c>
      <c r="E29" s="3">
        <v>328</v>
      </c>
      <c r="F29" s="4">
        <v>67060000</v>
      </c>
      <c r="G29" s="2"/>
      <c r="H29" s="4">
        <v>1300</v>
      </c>
      <c r="I29" s="4">
        <v>23000</v>
      </c>
      <c r="J29" s="4">
        <v>-44835200</v>
      </c>
    </row>
    <row r="30" spans="1:10" x14ac:dyDescent="0.6">
      <c r="A30" s="2" t="s">
        <v>50</v>
      </c>
      <c r="B30" s="2" t="s">
        <v>10</v>
      </c>
      <c r="C30" s="2" t="s">
        <v>11</v>
      </c>
      <c r="D30" s="2" t="s">
        <v>17</v>
      </c>
      <c r="E30" s="3">
        <v>520</v>
      </c>
      <c r="F30" s="4">
        <v>38300000</v>
      </c>
      <c r="G30" s="2" t="s">
        <v>13</v>
      </c>
      <c r="H30" s="4">
        <v>25500</v>
      </c>
      <c r="I30" s="4">
        <v>12000</v>
      </c>
      <c r="J30" s="4">
        <v>148360000</v>
      </c>
    </row>
    <row r="31" spans="1:10" x14ac:dyDescent="0.6">
      <c r="A31" s="2" t="s">
        <v>51</v>
      </c>
      <c r="B31" s="2" t="s">
        <v>10</v>
      </c>
      <c r="C31" s="2" t="s">
        <v>25</v>
      </c>
      <c r="D31" s="2" t="s">
        <v>22</v>
      </c>
      <c r="E31" s="3">
        <v>576</v>
      </c>
      <c r="F31" s="4">
        <v>62910000</v>
      </c>
      <c r="G31" s="2"/>
      <c r="H31" s="4">
        <v>17000</v>
      </c>
      <c r="I31" s="4">
        <v>10000</v>
      </c>
      <c r="J31" s="4">
        <v>-59374000</v>
      </c>
    </row>
    <row r="32" spans="1:10" x14ac:dyDescent="0.6">
      <c r="A32" s="2" t="s">
        <v>52</v>
      </c>
      <c r="B32" s="2" t="s">
        <v>15</v>
      </c>
      <c r="C32" s="2" t="s">
        <v>33</v>
      </c>
      <c r="D32" s="2" t="s">
        <v>12</v>
      </c>
      <c r="E32" s="3">
        <v>576</v>
      </c>
      <c r="F32" s="4">
        <v>22830000</v>
      </c>
      <c r="G32" s="2"/>
      <c r="H32" s="4">
        <v>4800</v>
      </c>
      <c r="I32" s="4">
        <v>11000</v>
      </c>
      <c r="J32" s="4">
        <v>-17031600</v>
      </c>
    </row>
    <row r="33" spans="1:10" x14ac:dyDescent="0.6">
      <c r="A33" s="2" t="s">
        <v>53</v>
      </c>
      <c r="B33" s="2" t="s">
        <v>15</v>
      </c>
      <c r="C33" s="2" t="s">
        <v>25</v>
      </c>
      <c r="D33" s="2" t="s">
        <v>17</v>
      </c>
      <c r="E33" s="3">
        <v>256</v>
      </c>
      <c r="F33" s="4">
        <v>45250000</v>
      </c>
      <c r="G33" s="2" t="s">
        <v>13</v>
      </c>
      <c r="H33" s="4">
        <v>10100</v>
      </c>
      <c r="I33" s="4">
        <v>38000</v>
      </c>
      <c r="J33" s="4">
        <v>310108400</v>
      </c>
    </row>
    <row r="34" spans="1:10" x14ac:dyDescent="0.6">
      <c r="A34" s="2" t="s">
        <v>54</v>
      </c>
      <c r="B34" s="2" t="s">
        <v>19</v>
      </c>
      <c r="C34" s="2" t="s">
        <v>16</v>
      </c>
      <c r="D34" s="2" t="s">
        <v>22</v>
      </c>
      <c r="E34" s="3">
        <v>408</v>
      </c>
      <c r="F34" s="4">
        <v>51580000</v>
      </c>
      <c r="G34" s="2" t="s">
        <v>13</v>
      </c>
      <c r="H34" s="4">
        <v>28500</v>
      </c>
      <c r="I34" s="4">
        <v>50000</v>
      </c>
      <c r="J34" s="4">
        <v>1175744000</v>
      </c>
    </row>
  </sheetData>
  <phoneticPr fontId="1" type="noConversion"/>
  <conditionalFormatting sqref="A1:J34">
    <cfRule type="expression" dxfId="0" priority="1">
      <formula>AND(MOD(COLUMN(A$1),3)=0,LEN(A$1)=4)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134E-4508-4FC3-B6BA-814260A7DCD8}">
  <sheetPr codeName="Sheet3"/>
  <dimension ref="A1:G17"/>
  <sheetViews>
    <sheetView workbookViewId="0">
      <selection activeCell="K18" sqref="K18"/>
    </sheetView>
  </sheetViews>
  <sheetFormatPr defaultRowHeight="16.899999999999999" x14ac:dyDescent="0.6"/>
  <cols>
    <col min="5" max="5" width="11" bestFit="1" customWidth="1"/>
  </cols>
  <sheetData>
    <row r="1" spans="1:7" x14ac:dyDescent="0.6">
      <c r="A1" s="5"/>
      <c r="B1" s="5"/>
      <c r="C1" s="5"/>
      <c r="D1" s="5"/>
      <c r="E1" s="5"/>
      <c r="F1" s="5"/>
      <c r="G1" s="5"/>
    </row>
    <row r="2" spans="1:7" x14ac:dyDescent="0.6">
      <c r="A2" s="5"/>
      <c r="B2" s="5"/>
      <c r="C2" s="5"/>
      <c r="D2" s="5"/>
      <c r="E2" s="5"/>
      <c r="F2" s="5"/>
      <c r="G2" s="5"/>
    </row>
    <row r="3" spans="1:7" x14ac:dyDescent="0.6">
      <c r="A3" s="5"/>
      <c r="B3" s="5"/>
      <c r="C3" s="5"/>
      <c r="D3" s="5"/>
      <c r="E3" s="5"/>
      <c r="F3" s="5"/>
      <c r="G3" s="5"/>
    </row>
    <row r="4" spans="1:7" x14ac:dyDescent="0.6">
      <c r="A4" s="5"/>
      <c r="B4" s="5"/>
      <c r="C4" s="5"/>
      <c r="D4" s="5"/>
      <c r="E4" s="5"/>
      <c r="F4" s="5"/>
      <c r="G4" s="5"/>
    </row>
    <row r="5" spans="1:7" x14ac:dyDescent="0.6">
      <c r="A5" s="6" t="s">
        <v>56</v>
      </c>
      <c r="B5" s="6" t="s">
        <v>57</v>
      </c>
      <c r="C5" s="6" t="s">
        <v>58</v>
      </c>
      <c r="D5" s="6" t="s">
        <v>59</v>
      </c>
      <c r="E5" s="6" t="s">
        <v>60</v>
      </c>
      <c r="F5" s="6" t="s">
        <v>61</v>
      </c>
      <c r="G5" s="6" t="s">
        <v>62</v>
      </c>
    </row>
    <row r="6" spans="1:7" x14ac:dyDescent="0.6">
      <c r="A6" s="6" t="s">
        <v>63</v>
      </c>
      <c r="B6" s="6">
        <v>90</v>
      </c>
      <c r="C6" s="6">
        <v>20</v>
      </c>
      <c r="D6" s="6">
        <v>90</v>
      </c>
      <c r="E6" s="6">
        <v>40</v>
      </c>
      <c r="F6" s="6">
        <v>70</v>
      </c>
      <c r="G6" s="21">
        <f t="shared" ref="G6:G17" si="0">SUM(B6:F6)</f>
        <v>310</v>
      </c>
    </row>
    <row r="7" spans="1:7" x14ac:dyDescent="0.6">
      <c r="A7" s="6" t="s">
        <v>64</v>
      </c>
      <c r="B7" s="6">
        <v>40</v>
      </c>
      <c r="C7" s="6">
        <v>100</v>
      </c>
      <c r="D7" s="6">
        <v>60</v>
      </c>
      <c r="E7" s="6">
        <v>80</v>
      </c>
      <c r="F7" s="6">
        <v>20</v>
      </c>
      <c r="G7" s="21">
        <f t="shared" si="0"/>
        <v>300</v>
      </c>
    </row>
    <row r="8" spans="1:7" x14ac:dyDescent="0.6">
      <c r="A8" s="6" t="s">
        <v>65</v>
      </c>
      <c r="B8" s="6">
        <v>100</v>
      </c>
      <c r="C8" s="6">
        <v>50</v>
      </c>
      <c r="D8" s="6">
        <v>20</v>
      </c>
      <c r="E8" s="6">
        <v>90</v>
      </c>
      <c r="F8" s="6">
        <v>50</v>
      </c>
      <c r="G8" s="21">
        <f t="shared" si="0"/>
        <v>310</v>
      </c>
    </row>
    <row r="9" spans="1:7" x14ac:dyDescent="0.6">
      <c r="A9" s="6" t="s">
        <v>66</v>
      </c>
      <c r="B9" s="6">
        <v>80</v>
      </c>
      <c r="C9" s="6">
        <v>10</v>
      </c>
      <c r="D9" s="6">
        <v>100</v>
      </c>
      <c r="E9" s="6">
        <v>50</v>
      </c>
      <c r="F9" s="6">
        <v>40</v>
      </c>
      <c r="G9" s="21">
        <f t="shared" si="0"/>
        <v>280</v>
      </c>
    </row>
    <row r="10" spans="1:7" x14ac:dyDescent="0.6">
      <c r="A10" s="6" t="s">
        <v>67</v>
      </c>
      <c r="B10" s="6">
        <v>10</v>
      </c>
      <c r="C10" s="6">
        <v>90</v>
      </c>
      <c r="D10" s="6">
        <v>40</v>
      </c>
      <c r="E10" s="6">
        <v>10</v>
      </c>
      <c r="F10" s="6">
        <v>80</v>
      </c>
      <c r="G10" s="21">
        <f t="shared" si="0"/>
        <v>230</v>
      </c>
    </row>
    <row r="11" spans="1:7" x14ac:dyDescent="0.6">
      <c r="A11" s="6" t="s">
        <v>68</v>
      </c>
      <c r="B11" s="6">
        <v>60</v>
      </c>
      <c r="C11" s="6">
        <v>30</v>
      </c>
      <c r="D11" s="6">
        <v>80</v>
      </c>
      <c r="E11" s="6">
        <v>60</v>
      </c>
      <c r="F11" s="6">
        <v>100</v>
      </c>
      <c r="G11" s="21">
        <f t="shared" si="0"/>
        <v>330</v>
      </c>
    </row>
    <row r="12" spans="1:7" x14ac:dyDescent="0.6">
      <c r="A12" s="6" t="s">
        <v>69</v>
      </c>
      <c r="B12" s="6">
        <v>50</v>
      </c>
      <c r="C12" s="6">
        <v>80</v>
      </c>
      <c r="D12" s="6">
        <v>30</v>
      </c>
      <c r="E12" s="6">
        <v>20</v>
      </c>
      <c r="F12" s="6">
        <v>10</v>
      </c>
      <c r="G12" s="21">
        <f t="shared" si="0"/>
        <v>190</v>
      </c>
    </row>
    <row r="13" spans="1:7" x14ac:dyDescent="0.6">
      <c r="A13" s="6" t="s">
        <v>70</v>
      </c>
      <c r="B13" s="6">
        <v>10</v>
      </c>
      <c r="C13" s="6">
        <v>10</v>
      </c>
      <c r="D13" s="6">
        <v>10</v>
      </c>
      <c r="E13" s="6">
        <v>100</v>
      </c>
      <c r="F13" s="6">
        <v>30</v>
      </c>
      <c r="G13" s="21">
        <f t="shared" si="0"/>
        <v>160</v>
      </c>
    </row>
    <row r="14" spans="1:7" x14ac:dyDescent="0.6">
      <c r="A14" s="6" t="s">
        <v>71</v>
      </c>
      <c r="B14" s="6">
        <v>70</v>
      </c>
      <c r="C14" s="6">
        <v>40</v>
      </c>
      <c r="D14" s="6">
        <v>70</v>
      </c>
      <c r="E14" s="6">
        <v>30</v>
      </c>
      <c r="F14" s="6">
        <v>10</v>
      </c>
      <c r="G14" s="21">
        <f t="shared" si="0"/>
        <v>220</v>
      </c>
    </row>
    <row r="15" spans="1:7" x14ac:dyDescent="0.6">
      <c r="A15" s="6" t="s">
        <v>72</v>
      </c>
      <c r="B15" s="6">
        <v>10</v>
      </c>
      <c r="C15" s="6">
        <v>70</v>
      </c>
      <c r="D15" s="6">
        <v>10</v>
      </c>
      <c r="E15" s="6">
        <v>10</v>
      </c>
      <c r="F15" s="6">
        <v>90</v>
      </c>
      <c r="G15" s="21">
        <f t="shared" si="0"/>
        <v>190</v>
      </c>
    </row>
    <row r="16" spans="1:7" x14ac:dyDescent="0.6">
      <c r="A16" s="6" t="s">
        <v>73</v>
      </c>
      <c r="B16" s="6">
        <v>20</v>
      </c>
      <c r="C16" s="6">
        <v>10</v>
      </c>
      <c r="D16" s="6">
        <v>10</v>
      </c>
      <c r="E16" s="6">
        <v>10</v>
      </c>
      <c r="F16" s="6">
        <v>60</v>
      </c>
      <c r="G16" s="21">
        <f t="shared" si="0"/>
        <v>110</v>
      </c>
    </row>
    <row r="17" spans="1:7" x14ac:dyDescent="0.6">
      <c r="A17" s="6" t="s">
        <v>74</v>
      </c>
      <c r="B17" s="6">
        <v>30</v>
      </c>
      <c r="C17" s="6">
        <v>60</v>
      </c>
      <c r="D17" s="6">
        <v>50</v>
      </c>
      <c r="E17" s="6">
        <v>70</v>
      </c>
      <c r="F17" s="6">
        <v>10</v>
      </c>
      <c r="G17" s="21">
        <f t="shared" si="0"/>
        <v>220</v>
      </c>
    </row>
  </sheetData>
  <sheetProtection sheet="1" objects="1" scenarios="1" formatCells="0"/>
  <phoneticPr fontId="1" type="noConversion"/>
  <pageMargins left="0.7" right="0.7" top="0.75" bottom="0.75" header="0.3" footer="0.3"/>
  <ignoredErrors>
    <ignoredError sqref="G6:G17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R35"/>
  <sheetViews>
    <sheetView tabSelected="1" topLeftCell="C13" workbookViewId="0">
      <selection activeCell="Q25" sqref="Q25"/>
    </sheetView>
  </sheetViews>
  <sheetFormatPr defaultRowHeight="16.899999999999999" x14ac:dyDescent="0.6"/>
  <cols>
    <col min="1" max="1" width="11.5" customWidth="1"/>
    <col min="2" max="2" width="5.5" bestFit="1" customWidth="1"/>
    <col min="3" max="3" width="10.375" customWidth="1"/>
    <col min="4" max="4" width="9" bestFit="1" customWidth="1"/>
    <col min="5" max="5" width="7.5" customWidth="1"/>
    <col min="6" max="6" width="11.875" bestFit="1" customWidth="1"/>
    <col min="7" max="7" width="8" bestFit="1" customWidth="1"/>
    <col min="8" max="8" width="9.25" customWidth="1"/>
    <col min="9" max="9" width="9.25" bestFit="1" customWidth="1"/>
    <col min="10" max="10" width="14.625" bestFit="1" customWidth="1"/>
    <col min="11" max="11" width="8.625" bestFit="1" customWidth="1"/>
    <col min="12" max="12" width="3.125" customWidth="1"/>
    <col min="13" max="13" width="13.125" customWidth="1"/>
    <col min="14" max="14" width="15.375" customWidth="1"/>
    <col min="15" max="15" width="20" bestFit="1" customWidth="1"/>
    <col min="16" max="16" width="7.5" bestFit="1" customWidth="1"/>
    <col min="17" max="17" width="9" bestFit="1" customWidth="1"/>
    <col min="18" max="18" width="5" bestFit="1" customWidth="1"/>
  </cols>
  <sheetData>
    <row r="1" spans="1:18" x14ac:dyDescent="0.6">
      <c r="A1" t="s">
        <v>75</v>
      </c>
    </row>
    <row r="2" spans="1:18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55</v>
      </c>
      <c r="H2" s="1" t="s">
        <v>6</v>
      </c>
      <c r="I2" s="1" t="s">
        <v>7</v>
      </c>
      <c r="J2" s="7" t="s">
        <v>8</v>
      </c>
      <c r="K2" s="7" t="s">
        <v>76</v>
      </c>
      <c r="M2" s="8" t="s">
        <v>77</v>
      </c>
    </row>
    <row r="3" spans="1:18" ht="16.5" customHeight="1" x14ac:dyDescent="0.6">
      <c r="A3" s="2" t="s">
        <v>9</v>
      </c>
      <c r="B3" s="2" t="s">
        <v>10</v>
      </c>
      <c r="C3" s="2" t="s">
        <v>11</v>
      </c>
      <c r="D3" s="2" t="s">
        <v>12</v>
      </c>
      <c r="E3" s="3">
        <v>352</v>
      </c>
      <c r="F3" s="4">
        <v>26620000</v>
      </c>
      <c r="G3" s="2" t="s">
        <v>13</v>
      </c>
      <c r="H3" s="4">
        <v>65600</v>
      </c>
      <c r="I3" s="4">
        <v>30000</v>
      </c>
      <c r="J3" s="4">
        <f>H3*I3-F3-(E3*H3*(VLOOKUP(D3,$M$5:$R$8,MATCH(E3,$N$3:$R$3,1)+1,FALSE)))</f>
        <v>1502647200</v>
      </c>
      <c r="K3" s="2" t="str" cm="1">
        <f t="array" ref="K3">fnMD평가(G3,H3)</f>
        <v>추천</v>
      </c>
      <c r="M3" s="17" t="s">
        <v>129</v>
      </c>
      <c r="N3" s="2">
        <v>0</v>
      </c>
      <c r="O3" s="2">
        <v>201</v>
      </c>
      <c r="P3" s="2">
        <v>301</v>
      </c>
      <c r="Q3" s="2">
        <v>401</v>
      </c>
      <c r="R3" s="2">
        <v>501</v>
      </c>
    </row>
    <row r="4" spans="1:18" x14ac:dyDescent="0.6">
      <c r="A4" s="2" t="s">
        <v>14</v>
      </c>
      <c r="B4" s="2" t="s">
        <v>15</v>
      </c>
      <c r="C4" s="2" t="s">
        <v>16</v>
      </c>
      <c r="D4" s="2" t="s">
        <v>17</v>
      </c>
      <c r="E4" s="3">
        <v>544</v>
      </c>
      <c r="F4" s="4">
        <v>44860000</v>
      </c>
      <c r="G4" s="2"/>
      <c r="H4" s="4">
        <v>44900</v>
      </c>
      <c r="I4" s="4">
        <v>32000</v>
      </c>
      <c r="J4" s="4">
        <f t="shared" ref="J4:J35" si="0">H4*I4-F4-(E4*H4*(VLOOKUP(D4,$M$5:$R$8,MATCH(E4,$N$3:$R$3,1)+1,FALSE)))</f>
        <v>1172109600</v>
      </c>
      <c r="K4" s="2" t="str" cm="1">
        <f t="array" ref="K4">fnMD평가(G4,H4)</f>
        <v/>
      </c>
      <c r="M4" s="18"/>
      <c r="N4" s="2">
        <v>200</v>
      </c>
      <c r="O4" s="2">
        <v>300</v>
      </c>
      <c r="P4" s="2">
        <v>400</v>
      </c>
      <c r="Q4" s="2">
        <v>500</v>
      </c>
      <c r="R4" s="2"/>
    </row>
    <row r="5" spans="1:18" x14ac:dyDescent="0.6">
      <c r="A5" s="2" t="s">
        <v>18</v>
      </c>
      <c r="B5" s="2" t="s">
        <v>19</v>
      </c>
      <c r="C5" s="2" t="s">
        <v>11</v>
      </c>
      <c r="D5" s="2" t="s">
        <v>17</v>
      </c>
      <c r="E5" s="3">
        <v>496</v>
      </c>
      <c r="F5" s="4">
        <v>36490000</v>
      </c>
      <c r="G5" s="2"/>
      <c r="H5" s="4">
        <v>17700</v>
      </c>
      <c r="I5" s="4">
        <v>25000</v>
      </c>
      <c r="J5" s="4">
        <f t="shared" si="0"/>
        <v>326997200</v>
      </c>
      <c r="K5" s="2" t="str" cm="1">
        <f t="array" ref="K5">fnMD평가(G5,H5)</f>
        <v/>
      </c>
      <c r="M5" s="9" t="s">
        <v>12</v>
      </c>
      <c r="N5" s="4">
        <v>22</v>
      </c>
      <c r="O5" s="4">
        <v>20</v>
      </c>
      <c r="P5" s="4">
        <v>19</v>
      </c>
      <c r="Q5" s="4">
        <v>18</v>
      </c>
      <c r="R5" s="4">
        <v>17</v>
      </c>
    </row>
    <row r="6" spans="1:18" x14ac:dyDescent="0.6">
      <c r="A6" s="2" t="s">
        <v>20</v>
      </c>
      <c r="B6" s="2" t="s">
        <v>15</v>
      </c>
      <c r="C6" s="2" t="s">
        <v>16</v>
      </c>
      <c r="D6" s="2" t="s">
        <v>12</v>
      </c>
      <c r="E6" s="3">
        <v>512</v>
      </c>
      <c r="F6" s="4">
        <v>62220000</v>
      </c>
      <c r="G6" s="2" t="s">
        <v>13</v>
      </c>
      <c r="H6" s="4">
        <v>12500</v>
      </c>
      <c r="I6" s="4">
        <v>16000</v>
      </c>
      <c r="J6" s="4">
        <f t="shared" si="0"/>
        <v>28980000</v>
      </c>
      <c r="K6" s="2" t="str" cm="1">
        <f t="array" ref="K6">fnMD평가(G6,H6)</f>
        <v/>
      </c>
      <c r="M6" s="9" t="s">
        <v>22</v>
      </c>
      <c r="N6" s="4">
        <v>20</v>
      </c>
      <c r="O6" s="4">
        <v>19</v>
      </c>
      <c r="P6" s="4">
        <v>18</v>
      </c>
      <c r="Q6" s="4">
        <v>17</v>
      </c>
      <c r="R6" s="4">
        <v>17</v>
      </c>
    </row>
    <row r="7" spans="1:18" x14ac:dyDescent="0.6">
      <c r="A7" s="2" t="s">
        <v>21</v>
      </c>
      <c r="B7" s="2" t="s">
        <v>10</v>
      </c>
      <c r="C7" s="2" t="s">
        <v>11</v>
      </c>
      <c r="D7" s="2" t="s">
        <v>22</v>
      </c>
      <c r="E7" s="3">
        <v>352</v>
      </c>
      <c r="F7" s="4">
        <v>43760000</v>
      </c>
      <c r="G7" s="2"/>
      <c r="H7" s="4">
        <v>29600</v>
      </c>
      <c r="I7" s="4">
        <v>47000</v>
      </c>
      <c r="J7" s="4">
        <f t="shared" si="0"/>
        <v>1159894400</v>
      </c>
      <c r="K7" s="2" t="str" cm="1">
        <f t="array" ref="K7">fnMD평가(G7,H7)</f>
        <v/>
      </c>
      <c r="M7" s="2" t="s">
        <v>17</v>
      </c>
      <c r="N7" s="4">
        <v>12</v>
      </c>
      <c r="O7" s="4">
        <v>11</v>
      </c>
      <c r="P7" s="4">
        <v>10</v>
      </c>
      <c r="Q7" s="4">
        <v>9</v>
      </c>
      <c r="R7" s="4">
        <v>9</v>
      </c>
    </row>
    <row r="8" spans="1:18" x14ac:dyDescent="0.6">
      <c r="A8" s="2" t="s">
        <v>23</v>
      </c>
      <c r="B8" s="2" t="s">
        <v>24</v>
      </c>
      <c r="C8" s="2" t="s">
        <v>25</v>
      </c>
      <c r="D8" s="2" t="s">
        <v>26</v>
      </c>
      <c r="E8" s="3">
        <v>456</v>
      </c>
      <c r="F8" s="4">
        <v>14370000</v>
      </c>
      <c r="G8" s="2"/>
      <c r="H8" s="4">
        <v>72400</v>
      </c>
      <c r="I8" s="4">
        <v>11000</v>
      </c>
      <c r="J8" s="4">
        <f t="shared" si="0"/>
        <v>451886000</v>
      </c>
      <c r="K8" s="2" t="str" cm="1">
        <f t="array" ref="K8">fnMD평가(G8,H8)</f>
        <v/>
      </c>
      <c r="M8" s="9" t="s">
        <v>26</v>
      </c>
      <c r="N8" s="4">
        <v>15</v>
      </c>
      <c r="O8" s="4">
        <v>13</v>
      </c>
      <c r="P8" s="4">
        <v>12</v>
      </c>
      <c r="Q8" s="4">
        <v>10</v>
      </c>
      <c r="R8" s="4">
        <v>9</v>
      </c>
    </row>
    <row r="9" spans="1:18" x14ac:dyDescent="0.6">
      <c r="A9" s="2" t="s">
        <v>27</v>
      </c>
      <c r="B9" s="2" t="s">
        <v>15</v>
      </c>
      <c r="C9" s="2" t="s">
        <v>16</v>
      </c>
      <c r="D9" s="2" t="s">
        <v>17</v>
      </c>
      <c r="E9" s="3">
        <v>512</v>
      </c>
      <c r="F9" s="4">
        <v>56250000</v>
      </c>
      <c r="G9" s="2"/>
      <c r="H9" s="4">
        <v>44600</v>
      </c>
      <c r="I9" s="4">
        <v>37000</v>
      </c>
      <c r="J9" s="4">
        <f t="shared" si="0"/>
        <v>1388433200</v>
      </c>
      <c r="K9" s="2" t="str" cm="1">
        <f t="array" ref="K9">fnMD평가(G9,H9)</f>
        <v/>
      </c>
    </row>
    <row r="10" spans="1:18" x14ac:dyDescent="0.6">
      <c r="A10" s="2" t="s">
        <v>28</v>
      </c>
      <c r="B10" s="2" t="s">
        <v>24</v>
      </c>
      <c r="C10" s="2" t="s">
        <v>25</v>
      </c>
      <c r="D10" s="2" t="s">
        <v>12</v>
      </c>
      <c r="E10" s="3">
        <v>288</v>
      </c>
      <c r="F10" s="4">
        <v>22450000</v>
      </c>
      <c r="G10" s="2" t="s">
        <v>13</v>
      </c>
      <c r="H10" s="4">
        <v>2300</v>
      </c>
      <c r="I10" s="4">
        <v>42000</v>
      </c>
      <c r="J10" s="4">
        <f t="shared" si="0"/>
        <v>60902000</v>
      </c>
      <c r="K10" s="2" t="str" cm="1">
        <f t="array" ref="K10">fnMD평가(G10,H10)</f>
        <v/>
      </c>
      <c r="M10" s="8" t="s">
        <v>78</v>
      </c>
    </row>
    <row r="11" spans="1:18" x14ac:dyDescent="0.6">
      <c r="A11" s="2" t="s">
        <v>29</v>
      </c>
      <c r="B11" s="2" t="s">
        <v>19</v>
      </c>
      <c r="C11" s="2" t="s">
        <v>11</v>
      </c>
      <c r="D11" s="2" t="s">
        <v>22</v>
      </c>
      <c r="E11" s="3">
        <v>352</v>
      </c>
      <c r="F11" s="4">
        <v>65830000</v>
      </c>
      <c r="G11" s="2" t="s">
        <v>13</v>
      </c>
      <c r="H11" s="4">
        <v>26500</v>
      </c>
      <c r="I11" s="4">
        <v>48000</v>
      </c>
      <c r="J11" s="4">
        <f t="shared" si="0"/>
        <v>1038266000</v>
      </c>
      <c r="K11" s="2" t="str" cm="1">
        <f t="array" ref="K11">fnMD평가(G11,H11)</f>
        <v>추천</v>
      </c>
      <c r="M11" s="10" t="s">
        <v>2</v>
      </c>
      <c r="N11" s="11" t="s">
        <v>79</v>
      </c>
      <c r="O11" s="11" t="s">
        <v>80</v>
      </c>
    </row>
    <row r="12" spans="1:18" x14ac:dyDescent="0.6">
      <c r="A12" s="2" t="s">
        <v>30</v>
      </c>
      <c r="B12" s="2" t="s">
        <v>24</v>
      </c>
      <c r="C12" s="2" t="s">
        <v>16</v>
      </c>
      <c r="D12" s="2" t="s">
        <v>17</v>
      </c>
      <c r="E12" s="3">
        <v>296</v>
      </c>
      <c r="F12" s="4">
        <v>42180000</v>
      </c>
      <c r="G12" s="2"/>
      <c r="H12" s="4">
        <v>72900</v>
      </c>
      <c r="I12" s="4">
        <v>24000</v>
      </c>
      <c r="J12" s="4">
        <f t="shared" si="0"/>
        <v>1470057600</v>
      </c>
      <c r="K12" s="2" t="str" cm="1">
        <f t="array" ref="K12">fnMD평가(G12,H12)</f>
        <v/>
      </c>
      <c r="M12" s="2" t="s">
        <v>16</v>
      </c>
      <c r="N12" s="3" t="str">
        <f t="array" ref="N12">REPT( "▣", SUM( IF( ($C$3:$C$35= $M12), $H$3:$H$35)) / 100000)</f>
        <v>▣▣▣</v>
      </c>
      <c r="O12" s="2" t="str">
        <f t="array" ref="O12">INDEX($A$3:$A$35,MATCH(MAX(($C$3:$C$35=$M12)*($H$3:$H$35)),($C$3:$C$35=$M12)*($H$3:$H$35),0))</f>
        <v>SC-H04</v>
      </c>
    </row>
    <row r="13" spans="1:18" x14ac:dyDescent="0.6">
      <c r="A13" s="2" t="s">
        <v>31</v>
      </c>
      <c r="B13" s="2" t="s">
        <v>24</v>
      </c>
      <c r="C13" s="2" t="s">
        <v>11</v>
      </c>
      <c r="D13" s="2" t="s">
        <v>17</v>
      </c>
      <c r="E13" s="3">
        <v>416</v>
      </c>
      <c r="F13" s="4">
        <v>33720000</v>
      </c>
      <c r="G13" s="2"/>
      <c r="H13" s="4">
        <v>10400</v>
      </c>
      <c r="I13" s="4">
        <v>33000</v>
      </c>
      <c r="J13" s="4">
        <f t="shared" si="0"/>
        <v>270542400</v>
      </c>
      <c r="K13" s="2" t="str" cm="1">
        <f t="array" ref="K13">fnMD평가(G13,H13)</f>
        <v/>
      </c>
      <c r="M13" s="2" t="s">
        <v>25</v>
      </c>
      <c r="N13" s="3" t="str">
        <f t="array" ref="N13">REPT( "▣", SUM( IF( ($C$3:$C$35= $M13), $H$3:$H$35)) / 100000)</f>
        <v>▣▣▣</v>
      </c>
      <c r="O13" s="2" t="str">
        <f t="array" ref="O13">INDEX($A$3:$A$35,MATCH(MAX(($C$3:$C$35=$M13)*($H$3:$H$35)),($C$3:$C$35=$M13)*($H$3:$H$35),0))</f>
        <v>SC-L01</v>
      </c>
    </row>
    <row r="14" spans="1:18" x14ac:dyDescent="0.6">
      <c r="A14" s="2" t="s">
        <v>32</v>
      </c>
      <c r="B14" s="2" t="s">
        <v>24</v>
      </c>
      <c r="C14" s="2" t="s">
        <v>33</v>
      </c>
      <c r="D14" s="2" t="s">
        <v>26</v>
      </c>
      <c r="E14" s="3">
        <v>392</v>
      </c>
      <c r="F14" s="4">
        <v>31540000</v>
      </c>
      <c r="G14" s="2"/>
      <c r="H14" s="4">
        <v>33600</v>
      </c>
      <c r="I14" s="4">
        <v>26000</v>
      </c>
      <c r="J14" s="4">
        <f t="shared" si="0"/>
        <v>684005600</v>
      </c>
      <c r="K14" s="2" t="str" cm="1">
        <f t="array" ref="K14">fnMD평가(G14,H14)</f>
        <v/>
      </c>
      <c r="M14" s="2" t="s">
        <v>11</v>
      </c>
      <c r="N14" s="3" t="str">
        <f t="array" ref="N14">REPT( "▣", SUM( IF( ($C$3:$C$35= $M14), $H$3:$H$35)) / 100000)</f>
        <v>▣▣</v>
      </c>
      <c r="O14" s="2" t="str">
        <f t="array" ref="O14">INDEX($A$3:$A$35,MATCH(MAX(($C$3:$C$35=$M14)*($H$3:$H$35)),($C$3:$C$35=$M14)*($H$3:$H$35),0))</f>
        <v>SC-W02</v>
      </c>
    </row>
    <row r="15" spans="1:18" x14ac:dyDescent="0.6">
      <c r="A15" s="2" t="s">
        <v>34</v>
      </c>
      <c r="B15" s="2" t="s">
        <v>15</v>
      </c>
      <c r="C15" s="2" t="s">
        <v>25</v>
      </c>
      <c r="D15" s="2" t="s">
        <v>22</v>
      </c>
      <c r="E15" s="3">
        <v>584</v>
      </c>
      <c r="F15" s="4">
        <v>35680000</v>
      </c>
      <c r="G15" s="2"/>
      <c r="H15" s="4">
        <v>14400</v>
      </c>
      <c r="I15" s="4">
        <v>42000</v>
      </c>
      <c r="J15" s="4">
        <f t="shared" si="0"/>
        <v>426156800</v>
      </c>
      <c r="K15" s="2" t="str" cm="1">
        <f t="array" ref="K15">fnMD평가(G15,H15)</f>
        <v/>
      </c>
      <c r="M15" s="2" t="s">
        <v>33</v>
      </c>
      <c r="N15" s="3" t="str">
        <f t="array" ref="N15">REPT( "▣", SUM( IF( ($C$3:$C$35= $M15), $H$3:$H$35)) / 100000)</f>
        <v>▣▣</v>
      </c>
      <c r="O15" s="2" t="str">
        <f t="array" ref="O15">INDEX($A$3:$A$35,MATCH(MAX(($C$3:$C$35=$M15)*($H$3:$H$35)),($C$3:$C$35=$M15)*($H$3:$H$35),0))</f>
        <v>SC-Q02</v>
      </c>
    </row>
    <row r="16" spans="1:18" x14ac:dyDescent="0.6">
      <c r="A16" s="2" t="s">
        <v>35</v>
      </c>
      <c r="B16" s="2" t="s">
        <v>10</v>
      </c>
      <c r="C16" s="2" t="s">
        <v>16</v>
      </c>
      <c r="D16" s="2" t="s">
        <v>26</v>
      </c>
      <c r="E16" s="3">
        <v>360</v>
      </c>
      <c r="F16" s="4">
        <v>66950000</v>
      </c>
      <c r="G16" s="2" t="s">
        <v>13</v>
      </c>
      <c r="H16" s="4">
        <v>66800</v>
      </c>
      <c r="I16" s="4">
        <v>40000</v>
      </c>
      <c r="J16" s="4">
        <f t="shared" si="0"/>
        <v>2316474000</v>
      </c>
      <c r="K16" s="2" t="str" cm="1">
        <f t="array" ref="K16">fnMD평가(G16,H16)</f>
        <v>추천</v>
      </c>
    </row>
    <row r="17" spans="1:17" x14ac:dyDescent="0.6">
      <c r="A17" s="2" t="s">
        <v>36</v>
      </c>
      <c r="B17" s="2" t="s">
        <v>19</v>
      </c>
      <c r="C17" s="2" t="s">
        <v>25</v>
      </c>
      <c r="D17" s="2" t="s">
        <v>22</v>
      </c>
      <c r="E17" s="3">
        <v>256</v>
      </c>
      <c r="F17" s="4">
        <v>12500000</v>
      </c>
      <c r="G17" s="2"/>
      <c r="H17" s="4">
        <v>31700</v>
      </c>
      <c r="I17" s="4">
        <v>35000</v>
      </c>
      <c r="J17" s="4">
        <f t="shared" si="0"/>
        <v>942811200</v>
      </c>
      <c r="K17" s="2" t="str" cm="1">
        <f t="array" ref="K17">fnMD평가(G17,H17)</f>
        <v/>
      </c>
      <c r="M17" s="8" t="s">
        <v>81</v>
      </c>
    </row>
    <row r="18" spans="1:17" x14ac:dyDescent="0.6">
      <c r="A18" s="2" t="s">
        <v>37</v>
      </c>
      <c r="B18" s="2" t="s">
        <v>24</v>
      </c>
      <c r="C18" s="2" t="s">
        <v>25</v>
      </c>
      <c r="D18" s="2" t="s">
        <v>22</v>
      </c>
      <c r="E18" s="3">
        <v>400</v>
      </c>
      <c r="F18" s="4">
        <v>57410000</v>
      </c>
      <c r="G18" s="2"/>
      <c r="H18" s="4">
        <v>15200</v>
      </c>
      <c r="I18" s="4">
        <v>16000</v>
      </c>
      <c r="J18" s="4">
        <f t="shared" si="0"/>
        <v>76350000</v>
      </c>
      <c r="K18" s="2" t="str" cm="1">
        <f t="array" ref="K18">fnMD평가(G18,H18)</f>
        <v/>
      </c>
      <c r="M18" s="2" t="s">
        <v>130</v>
      </c>
      <c r="N18" s="11" t="s">
        <v>12</v>
      </c>
      <c r="O18" s="11" t="s">
        <v>22</v>
      </c>
      <c r="P18" s="11" t="s">
        <v>17</v>
      </c>
      <c r="Q18" s="11" t="s">
        <v>26</v>
      </c>
    </row>
    <row r="19" spans="1:17" x14ac:dyDescent="0.6">
      <c r="A19" s="2" t="s">
        <v>38</v>
      </c>
      <c r="B19" s="2" t="s">
        <v>24</v>
      </c>
      <c r="C19" s="2" t="s">
        <v>33</v>
      </c>
      <c r="D19" s="2" t="s">
        <v>12</v>
      </c>
      <c r="E19" s="3">
        <v>424</v>
      </c>
      <c r="F19" s="4">
        <v>14210000</v>
      </c>
      <c r="G19" s="2" t="s">
        <v>13</v>
      </c>
      <c r="H19" s="4">
        <v>69400</v>
      </c>
      <c r="I19" s="4">
        <v>26000</v>
      </c>
      <c r="J19" s="4">
        <f t="shared" si="0"/>
        <v>1260529200</v>
      </c>
      <c r="K19" s="2" t="str" cm="1">
        <f t="array" ref="K19">fnMD평가(G19,H19)</f>
        <v>추천</v>
      </c>
      <c r="M19" s="2" t="s">
        <v>126</v>
      </c>
      <c r="N19" s="2" t="str">
        <f>TEXT(COUNTIFS($A$3:$A$35,$M19&amp;"*",$D$3:$D$35,N$18), "0개")</f>
        <v>4개</v>
      </c>
      <c r="O19" s="2" t="str">
        <f t="shared" ref="O19:Q19" si="1">TEXT(COUNTIFS($A$3:$A$35,$M19&amp;"*",$D$3:$D$35,O$18), "0개")</f>
        <v>5개</v>
      </c>
      <c r="P19" s="2" t="str">
        <f t="shared" si="1"/>
        <v>3개</v>
      </c>
      <c r="Q19" s="2" t="str">
        <f t="shared" si="1"/>
        <v>6개</v>
      </c>
    </row>
    <row r="20" spans="1:17" x14ac:dyDescent="0.6">
      <c r="A20" s="2" t="s">
        <v>39</v>
      </c>
      <c r="B20" s="2" t="s">
        <v>10</v>
      </c>
      <c r="C20" s="2" t="s">
        <v>33</v>
      </c>
      <c r="D20" s="2" t="s">
        <v>12</v>
      </c>
      <c r="E20" s="3">
        <v>576</v>
      </c>
      <c r="F20" s="4">
        <v>21570000</v>
      </c>
      <c r="G20" s="2" t="s">
        <v>13</v>
      </c>
      <c r="H20" s="4">
        <v>51300</v>
      </c>
      <c r="I20" s="4">
        <v>10000</v>
      </c>
      <c r="J20" s="4">
        <f t="shared" si="0"/>
        <v>-10899600</v>
      </c>
      <c r="K20" s="2" t="str" cm="1">
        <f t="array" ref="K20">fnMD평가(G20,H20)</f>
        <v>추천</v>
      </c>
      <c r="M20" s="2" t="s">
        <v>127</v>
      </c>
      <c r="N20" s="2" t="str">
        <f t="shared" ref="N20:Q21" si="2">TEXT(COUNTIFS($A$3:$A$35,$M20&amp;"*",$D$3:$D$35,N$18), "0개")</f>
        <v>2개</v>
      </c>
      <c r="O20" s="2" t="str">
        <f t="shared" si="2"/>
        <v>3개</v>
      </c>
      <c r="P20" s="2" t="str">
        <f t="shared" si="2"/>
        <v>3개</v>
      </c>
      <c r="Q20" s="2" t="str">
        <f t="shared" si="2"/>
        <v>1개</v>
      </c>
    </row>
    <row r="21" spans="1:17" x14ac:dyDescent="0.6">
      <c r="A21" s="2" t="s">
        <v>40</v>
      </c>
      <c r="B21" s="2" t="s">
        <v>15</v>
      </c>
      <c r="C21" s="2" t="s">
        <v>11</v>
      </c>
      <c r="D21" s="2" t="s">
        <v>22</v>
      </c>
      <c r="E21" s="3">
        <v>392</v>
      </c>
      <c r="F21" s="4">
        <v>30210000</v>
      </c>
      <c r="G21" s="2" t="s">
        <v>13</v>
      </c>
      <c r="H21" s="4">
        <v>13200</v>
      </c>
      <c r="I21" s="4">
        <v>31000</v>
      </c>
      <c r="J21" s="4">
        <f t="shared" si="0"/>
        <v>285850800</v>
      </c>
      <c r="K21" s="2" t="str" cm="1">
        <f t="array" ref="K21">fnMD평가(G21,H21)</f>
        <v/>
      </c>
      <c r="M21" s="2" t="s">
        <v>128</v>
      </c>
      <c r="N21" s="2" t="str">
        <f t="shared" si="2"/>
        <v>0개</v>
      </c>
      <c r="O21" s="2" t="str">
        <f t="shared" si="2"/>
        <v>4개</v>
      </c>
      <c r="P21" s="2" t="str">
        <f t="shared" si="2"/>
        <v>2개</v>
      </c>
      <c r="Q21" s="2" t="str">
        <f t="shared" si="2"/>
        <v>0개</v>
      </c>
    </row>
    <row r="22" spans="1:17" x14ac:dyDescent="0.6">
      <c r="A22" s="2" t="s">
        <v>41</v>
      </c>
      <c r="B22" s="2" t="s">
        <v>10</v>
      </c>
      <c r="C22" s="2" t="s">
        <v>25</v>
      </c>
      <c r="D22" s="2" t="s">
        <v>26</v>
      </c>
      <c r="E22" s="3">
        <v>472</v>
      </c>
      <c r="F22" s="4">
        <v>15060000</v>
      </c>
      <c r="G22" s="2"/>
      <c r="H22" s="4">
        <v>36800</v>
      </c>
      <c r="I22" s="4">
        <v>22000</v>
      </c>
      <c r="J22" s="4">
        <f t="shared" si="0"/>
        <v>620844000</v>
      </c>
      <c r="K22" s="2" t="str" cm="1">
        <f t="array" ref="K22">fnMD평가(G22,H22)</f>
        <v/>
      </c>
    </row>
    <row r="23" spans="1:17" x14ac:dyDescent="0.6">
      <c r="A23" s="2" t="s">
        <v>42</v>
      </c>
      <c r="B23" s="2" t="s">
        <v>10</v>
      </c>
      <c r="C23" s="2" t="s">
        <v>33</v>
      </c>
      <c r="D23" s="2" t="s">
        <v>22</v>
      </c>
      <c r="E23" s="3">
        <v>408</v>
      </c>
      <c r="F23" s="4">
        <v>16300000</v>
      </c>
      <c r="G23" s="2" t="s">
        <v>13</v>
      </c>
      <c r="H23" s="4">
        <v>12600</v>
      </c>
      <c r="I23" s="4">
        <v>50000</v>
      </c>
      <c r="J23" s="4">
        <f t="shared" si="0"/>
        <v>526306400</v>
      </c>
      <c r="K23" s="2" t="str" cm="1">
        <f t="array" ref="K23">fnMD평가(G23,H23)</f>
        <v/>
      </c>
    </row>
    <row r="24" spans="1:17" x14ac:dyDescent="0.6">
      <c r="A24" s="2" t="s">
        <v>43</v>
      </c>
      <c r="B24" s="2" t="s">
        <v>10</v>
      </c>
      <c r="C24" s="2" t="s">
        <v>33</v>
      </c>
      <c r="D24" s="2" t="s">
        <v>26</v>
      </c>
      <c r="E24" s="3">
        <v>264</v>
      </c>
      <c r="F24" s="4">
        <v>13690000</v>
      </c>
      <c r="G24" s="2"/>
      <c r="H24" s="4">
        <v>33500</v>
      </c>
      <c r="I24" s="4">
        <v>46000</v>
      </c>
      <c r="J24" s="4">
        <f t="shared" si="0"/>
        <v>1412338000</v>
      </c>
      <c r="K24" s="2" t="str" cm="1">
        <f t="array" ref="K24">fnMD평가(G24,H24)</f>
        <v/>
      </c>
    </row>
    <row r="25" spans="1:17" x14ac:dyDescent="0.6">
      <c r="A25" s="2" t="s">
        <v>44</v>
      </c>
      <c r="B25" s="2" t="s">
        <v>19</v>
      </c>
      <c r="C25" s="2" t="s">
        <v>25</v>
      </c>
      <c r="D25" s="2" t="s">
        <v>17</v>
      </c>
      <c r="E25" s="3">
        <v>256</v>
      </c>
      <c r="F25" s="4">
        <v>50730000</v>
      </c>
      <c r="G25" s="2"/>
      <c r="H25" s="4">
        <v>57900</v>
      </c>
      <c r="I25" s="4">
        <v>28000</v>
      </c>
      <c r="J25" s="4">
        <f t="shared" si="0"/>
        <v>1407423600</v>
      </c>
      <c r="K25" s="2" t="str" cm="1">
        <f t="array" ref="K25">fnMD평가(G25,H25)</f>
        <v/>
      </c>
    </row>
    <row r="26" spans="1:17" x14ac:dyDescent="0.6">
      <c r="A26" s="2" t="s">
        <v>45</v>
      </c>
      <c r="B26" s="2" t="s">
        <v>15</v>
      </c>
      <c r="C26" s="2" t="s">
        <v>16</v>
      </c>
      <c r="D26" s="2" t="s">
        <v>22</v>
      </c>
      <c r="E26" s="3">
        <v>536</v>
      </c>
      <c r="F26" s="4">
        <v>45060000</v>
      </c>
      <c r="G26" s="2"/>
      <c r="H26" s="4">
        <v>71100</v>
      </c>
      <c r="I26" s="4">
        <v>40000</v>
      </c>
      <c r="J26" s="4">
        <f t="shared" si="0"/>
        <v>2151076800</v>
      </c>
      <c r="K26" s="2" t="str" cm="1">
        <f t="array" ref="K26">fnMD평가(G26,H26)</f>
        <v/>
      </c>
    </row>
    <row r="27" spans="1:17" x14ac:dyDescent="0.6">
      <c r="A27" s="2" t="s">
        <v>46</v>
      </c>
      <c r="B27" s="2" t="s">
        <v>19</v>
      </c>
      <c r="C27" s="2" t="s">
        <v>33</v>
      </c>
      <c r="D27" s="2" t="s">
        <v>22</v>
      </c>
      <c r="E27" s="3">
        <v>296</v>
      </c>
      <c r="F27" s="4">
        <v>25880000</v>
      </c>
      <c r="G27" s="2"/>
      <c r="H27" s="4">
        <v>2600</v>
      </c>
      <c r="I27" s="4">
        <v>44000</v>
      </c>
      <c r="J27" s="4">
        <f t="shared" si="0"/>
        <v>73897600</v>
      </c>
      <c r="K27" s="2" t="str" cm="1">
        <f t="array" ref="K27">fnMD평가(G27,H27)</f>
        <v/>
      </c>
    </row>
    <row r="28" spans="1:17" x14ac:dyDescent="0.6">
      <c r="A28" s="2" t="s">
        <v>47</v>
      </c>
      <c r="B28" s="2" t="s">
        <v>15</v>
      </c>
      <c r="C28" s="2" t="s">
        <v>25</v>
      </c>
      <c r="D28" s="2" t="s">
        <v>26</v>
      </c>
      <c r="E28" s="3">
        <v>560</v>
      </c>
      <c r="F28" s="4">
        <v>48810000</v>
      </c>
      <c r="G28" s="2" t="s">
        <v>13</v>
      </c>
      <c r="H28" s="4">
        <v>43100</v>
      </c>
      <c r="I28" s="4">
        <v>8000</v>
      </c>
      <c r="J28" s="4">
        <f t="shared" si="0"/>
        <v>78766000</v>
      </c>
      <c r="K28" s="2" t="str" cm="1">
        <f t="array" ref="K28">fnMD평가(G28,H28)</f>
        <v>추천</v>
      </c>
    </row>
    <row r="29" spans="1:17" x14ac:dyDescent="0.6">
      <c r="A29" s="2" t="s">
        <v>48</v>
      </c>
      <c r="B29" s="2" t="s">
        <v>10</v>
      </c>
      <c r="C29" s="2" t="s">
        <v>11</v>
      </c>
      <c r="D29" s="2" t="s">
        <v>26</v>
      </c>
      <c r="E29" s="3">
        <v>456</v>
      </c>
      <c r="F29" s="4">
        <v>30340000</v>
      </c>
      <c r="G29" s="2"/>
      <c r="H29" s="4">
        <v>71200</v>
      </c>
      <c r="I29" s="4">
        <v>41000</v>
      </c>
      <c r="J29" s="4">
        <f t="shared" si="0"/>
        <v>2564188000</v>
      </c>
      <c r="K29" s="2" t="str" cm="1">
        <f t="array" ref="K29">fnMD평가(G29,H29)</f>
        <v/>
      </c>
    </row>
    <row r="30" spans="1:17" x14ac:dyDescent="0.6">
      <c r="A30" s="2" t="s">
        <v>49</v>
      </c>
      <c r="B30" s="2" t="s">
        <v>10</v>
      </c>
      <c r="C30" s="2" t="s">
        <v>25</v>
      </c>
      <c r="D30" s="2" t="s">
        <v>22</v>
      </c>
      <c r="E30" s="3">
        <v>328</v>
      </c>
      <c r="F30" s="4">
        <v>27060000</v>
      </c>
      <c r="G30" s="2"/>
      <c r="H30" s="4">
        <v>1300</v>
      </c>
      <c r="I30" s="4">
        <v>35000</v>
      </c>
      <c r="J30" s="4">
        <f t="shared" si="0"/>
        <v>10764800</v>
      </c>
      <c r="K30" s="2" t="str" cm="1">
        <f t="array" ref="K30">fnMD평가(G30,H30)</f>
        <v/>
      </c>
    </row>
    <row r="31" spans="1:17" x14ac:dyDescent="0.6">
      <c r="A31" s="2" t="s">
        <v>50</v>
      </c>
      <c r="B31" s="2" t="s">
        <v>10</v>
      </c>
      <c r="C31" s="2" t="s">
        <v>11</v>
      </c>
      <c r="D31" s="2" t="s">
        <v>17</v>
      </c>
      <c r="E31" s="3">
        <v>520</v>
      </c>
      <c r="F31" s="4">
        <v>38300000</v>
      </c>
      <c r="G31" s="2" t="s">
        <v>13</v>
      </c>
      <c r="H31" s="4">
        <v>25500</v>
      </c>
      <c r="I31" s="4">
        <v>12000</v>
      </c>
      <c r="J31" s="4">
        <f t="shared" si="0"/>
        <v>148360000</v>
      </c>
      <c r="K31" s="2" t="str" cm="1">
        <f t="array" ref="K31">fnMD평가(G31,H31)</f>
        <v>추천</v>
      </c>
    </row>
    <row r="32" spans="1:17" x14ac:dyDescent="0.6">
      <c r="A32" s="2" t="s">
        <v>51</v>
      </c>
      <c r="B32" s="2" t="s">
        <v>10</v>
      </c>
      <c r="C32" s="2" t="s">
        <v>25</v>
      </c>
      <c r="D32" s="2" t="s">
        <v>22</v>
      </c>
      <c r="E32" s="3">
        <v>576</v>
      </c>
      <c r="F32" s="4">
        <v>42910000</v>
      </c>
      <c r="G32" s="2"/>
      <c r="H32" s="4">
        <v>17000</v>
      </c>
      <c r="I32" s="4">
        <v>15000</v>
      </c>
      <c r="J32" s="4">
        <f t="shared" si="0"/>
        <v>45626000</v>
      </c>
      <c r="K32" s="2" t="str" cm="1">
        <f t="array" ref="K32">fnMD평가(G32,H32)</f>
        <v/>
      </c>
    </row>
    <row r="33" spans="1:11" x14ac:dyDescent="0.6">
      <c r="A33" s="2" t="s">
        <v>52</v>
      </c>
      <c r="B33" s="2" t="s">
        <v>15</v>
      </c>
      <c r="C33" s="2" t="s">
        <v>33</v>
      </c>
      <c r="D33" s="2" t="s">
        <v>12</v>
      </c>
      <c r="E33" s="3">
        <v>576</v>
      </c>
      <c r="F33" s="4">
        <v>22830000</v>
      </c>
      <c r="G33" s="2"/>
      <c r="H33" s="4">
        <v>4800</v>
      </c>
      <c r="I33" s="4">
        <v>25000</v>
      </c>
      <c r="J33" s="4">
        <f t="shared" si="0"/>
        <v>50168400</v>
      </c>
      <c r="K33" s="2" t="str" cm="1">
        <f t="array" ref="K33">fnMD평가(G33,H33)</f>
        <v/>
      </c>
    </row>
    <row r="34" spans="1:11" x14ac:dyDescent="0.6">
      <c r="A34" s="2" t="s">
        <v>53</v>
      </c>
      <c r="B34" s="2" t="s">
        <v>15</v>
      </c>
      <c r="C34" s="2" t="s">
        <v>25</v>
      </c>
      <c r="D34" s="2" t="s">
        <v>17</v>
      </c>
      <c r="E34" s="3">
        <v>256</v>
      </c>
      <c r="F34" s="4">
        <v>45250000</v>
      </c>
      <c r="G34" s="2" t="s">
        <v>13</v>
      </c>
      <c r="H34" s="4">
        <v>10100</v>
      </c>
      <c r="I34" s="4">
        <v>38000</v>
      </c>
      <c r="J34" s="4">
        <f t="shared" si="0"/>
        <v>310108400</v>
      </c>
      <c r="K34" s="2" t="str" cm="1">
        <f t="array" ref="K34">fnMD평가(G34,H34)</f>
        <v/>
      </c>
    </row>
    <row r="35" spans="1:11" x14ac:dyDescent="0.6">
      <c r="A35" s="2" t="s">
        <v>54</v>
      </c>
      <c r="B35" s="2" t="s">
        <v>19</v>
      </c>
      <c r="C35" s="2" t="s">
        <v>16</v>
      </c>
      <c r="D35" s="2" t="s">
        <v>22</v>
      </c>
      <c r="E35" s="3">
        <v>408</v>
      </c>
      <c r="F35" s="4">
        <v>51580000</v>
      </c>
      <c r="G35" s="2" t="s">
        <v>13</v>
      </c>
      <c r="H35" s="4">
        <v>28500</v>
      </c>
      <c r="I35" s="4">
        <v>50000</v>
      </c>
      <c r="J35" s="4">
        <f t="shared" si="0"/>
        <v>1175744000</v>
      </c>
      <c r="K35" s="2" t="str" cm="1">
        <f t="array" ref="K35">fnMD평가(G35,H35)</f>
        <v>추천</v>
      </c>
    </row>
  </sheetData>
  <mergeCells count="1">
    <mergeCell ref="M3:M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3:H14"/>
  <sheetViews>
    <sheetView workbookViewId="0">
      <selection activeCell="I13" sqref="I13"/>
    </sheetView>
  </sheetViews>
  <sheetFormatPr defaultRowHeight="16.899999999999999" x14ac:dyDescent="0.6"/>
  <cols>
    <col min="1" max="1" width="3.375" customWidth="1"/>
    <col min="2" max="2" width="17.8125" bestFit="1" customWidth="1"/>
    <col min="3" max="3" width="13.0625" bestFit="1" customWidth="1"/>
    <col min="4" max="7" width="8.625" bestFit="1" customWidth="1"/>
    <col min="8" max="8" width="8.5" bestFit="1" customWidth="1"/>
    <col min="9" max="10" width="13.3125" bestFit="1" customWidth="1"/>
    <col min="11" max="12" width="17.8125" bestFit="1" customWidth="1"/>
  </cols>
  <sheetData>
    <row r="3" spans="2:8" x14ac:dyDescent="0.6">
      <c r="D3" s="22" t="s">
        <v>2</v>
      </c>
    </row>
    <row r="4" spans="2:8" x14ac:dyDescent="0.6">
      <c r="B4" s="22" t="s">
        <v>1</v>
      </c>
      <c r="C4" s="22" t="s">
        <v>137</v>
      </c>
      <c r="D4" t="s">
        <v>16</v>
      </c>
      <c r="E4" t="s">
        <v>33</v>
      </c>
      <c r="F4" t="s">
        <v>25</v>
      </c>
      <c r="G4" t="s">
        <v>11</v>
      </c>
      <c r="H4" t="s">
        <v>132</v>
      </c>
    </row>
    <row r="5" spans="2:8" x14ac:dyDescent="0.6">
      <c r="B5" t="s">
        <v>15</v>
      </c>
      <c r="C5" t="s">
        <v>133</v>
      </c>
      <c r="D5" s="23">
        <v>0.1558055805580558</v>
      </c>
      <c r="E5" s="23">
        <v>4.3204320432043202E-3</v>
      </c>
      <c r="F5" s="23">
        <v>6.0846084608460846E-2</v>
      </c>
      <c r="G5" s="23">
        <v>1.1881188118811881E-2</v>
      </c>
      <c r="H5" s="23">
        <v>0.23285328532853286</v>
      </c>
    </row>
    <row r="6" spans="2:8" x14ac:dyDescent="0.6">
      <c r="C6" t="s">
        <v>136</v>
      </c>
      <c r="D6" s="24">
        <v>31250</v>
      </c>
      <c r="E6" s="24">
        <v>25000</v>
      </c>
      <c r="F6" s="24">
        <v>29333.333333333332</v>
      </c>
      <c r="G6" s="24">
        <v>31000</v>
      </c>
      <c r="H6" s="24">
        <v>29888.888888888891</v>
      </c>
    </row>
    <row r="7" spans="2:8" x14ac:dyDescent="0.6">
      <c r="B7" t="s">
        <v>24</v>
      </c>
      <c r="C7" t="s">
        <v>133</v>
      </c>
      <c r="D7" s="23">
        <v>6.5616561656165612E-2</v>
      </c>
      <c r="E7" s="23">
        <v>9.2709270927092705E-2</v>
      </c>
      <c r="F7" s="23">
        <v>8.0918091809180914E-2</v>
      </c>
      <c r="G7" s="23">
        <v>9.3609360936093601E-3</v>
      </c>
      <c r="H7" s="23">
        <v>0.2486048604860486</v>
      </c>
    </row>
    <row r="8" spans="2:8" x14ac:dyDescent="0.6">
      <c r="C8" t="s">
        <v>136</v>
      </c>
      <c r="D8" s="24">
        <v>24000</v>
      </c>
      <c r="E8" s="24">
        <v>26000</v>
      </c>
      <c r="F8" s="24">
        <v>23000</v>
      </c>
      <c r="G8" s="24">
        <v>33000</v>
      </c>
      <c r="H8" s="24">
        <v>25428.571428571428</v>
      </c>
    </row>
    <row r="9" spans="2:8" x14ac:dyDescent="0.6">
      <c r="B9" t="s">
        <v>10</v>
      </c>
      <c r="C9" t="s">
        <v>133</v>
      </c>
      <c r="D9" s="23">
        <v>6.0126012601260125E-2</v>
      </c>
      <c r="E9" s="23">
        <v>8.7668766876687662E-2</v>
      </c>
      <c r="F9" s="23">
        <v>4.9594959495949595E-2</v>
      </c>
      <c r="G9" s="23">
        <v>0.17272727272727273</v>
      </c>
      <c r="H9" s="23">
        <v>0.37011701170117012</v>
      </c>
    </row>
    <row r="10" spans="2:8" x14ac:dyDescent="0.6">
      <c r="C10" t="s">
        <v>136</v>
      </c>
      <c r="D10" s="24">
        <v>40000</v>
      </c>
      <c r="E10" s="24">
        <v>35333.333333333336</v>
      </c>
      <c r="F10" s="24">
        <v>24000</v>
      </c>
      <c r="G10" s="24">
        <v>32500</v>
      </c>
      <c r="H10" s="24">
        <v>31636.363636363636</v>
      </c>
    </row>
    <row r="11" spans="2:8" x14ac:dyDescent="0.6">
      <c r="B11" t="s">
        <v>19</v>
      </c>
      <c r="C11" t="s">
        <v>133</v>
      </c>
      <c r="D11" s="23">
        <v>2.5652565256525654E-2</v>
      </c>
      <c r="E11" s="23">
        <v>2.34023402340234E-3</v>
      </c>
      <c r="F11" s="23">
        <v>8.0648064806480652E-2</v>
      </c>
      <c r="G11" s="23">
        <v>3.9783978397839787E-2</v>
      </c>
      <c r="H11" s="23">
        <v>0.14842484248424842</v>
      </c>
    </row>
    <row r="12" spans="2:8" x14ac:dyDescent="0.6">
      <c r="C12" t="s">
        <v>136</v>
      </c>
      <c r="D12" s="24">
        <v>50000</v>
      </c>
      <c r="E12" s="24">
        <v>44000</v>
      </c>
      <c r="F12" s="24">
        <v>31500</v>
      </c>
      <c r="G12" s="24">
        <v>36500</v>
      </c>
      <c r="H12" s="24">
        <v>38333.333333333336</v>
      </c>
    </row>
    <row r="13" spans="2:8" x14ac:dyDescent="0.6">
      <c r="B13" t="s">
        <v>134</v>
      </c>
      <c r="D13" s="23">
        <v>0.30720072007200722</v>
      </c>
      <c r="E13" s="23">
        <v>0.18703870387038704</v>
      </c>
      <c r="F13" s="23">
        <v>0.27200720072007201</v>
      </c>
      <c r="G13" s="23">
        <v>0.23375337533753376</v>
      </c>
      <c r="H13" s="23">
        <v>1</v>
      </c>
    </row>
    <row r="14" spans="2:8" x14ac:dyDescent="0.6">
      <c r="B14" t="s">
        <v>135</v>
      </c>
      <c r="D14" s="24">
        <v>34142.857142857145</v>
      </c>
      <c r="E14" s="24">
        <v>32428.571428571428</v>
      </c>
      <c r="F14" s="24">
        <v>26545.454545454544</v>
      </c>
      <c r="G14" s="24">
        <v>33375</v>
      </c>
      <c r="H14" s="24">
        <v>31060.60606060606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 filterMode="1"/>
  <dimension ref="A1:G18"/>
  <sheetViews>
    <sheetView workbookViewId="0">
      <selection activeCell="L13" sqref="L13"/>
    </sheetView>
  </sheetViews>
  <sheetFormatPr defaultRowHeight="16.899999999999999" x14ac:dyDescent="0.6"/>
  <sheetData>
    <row r="1" spans="1:7" ht="20.65" x14ac:dyDescent="0.6">
      <c r="A1" s="19" t="s">
        <v>82</v>
      </c>
      <c r="B1" s="19"/>
      <c r="C1" s="19"/>
      <c r="D1" s="19"/>
      <c r="E1" s="19"/>
      <c r="F1" s="19"/>
      <c r="G1" s="19"/>
    </row>
    <row r="3" spans="1:7" x14ac:dyDescent="0.6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</row>
    <row r="4" spans="1:7" x14ac:dyDescent="0.6">
      <c r="A4" s="2">
        <v>1</v>
      </c>
      <c r="B4" s="2" t="s">
        <v>90</v>
      </c>
      <c r="C4" s="2" t="s">
        <v>91</v>
      </c>
      <c r="D4" s="2">
        <v>84.999999999999986</v>
      </c>
      <c r="E4" s="2">
        <v>92</v>
      </c>
      <c r="F4" s="2">
        <v>93</v>
      </c>
      <c r="G4" s="12">
        <f>AVERAGE(D4:F4)</f>
        <v>90</v>
      </c>
    </row>
    <row r="5" spans="1:7" hidden="1" x14ac:dyDescent="0.6">
      <c r="A5" s="2">
        <v>1</v>
      </c>
      <c r="B5" s="2" t="s">
        <v>97</v>
      </c>
      <c r="C5" s="2" t="s">
        <v>94</v>
      </c>
      <c r="D5" s="2">
        <v>72</v>
      </c>
      <c r="E5" s="2">
        <v>78</v>
      </c>
      <c r="F5" s="2">
        <v>80</v>
      </c>
      <c r="G5" s="12">
        <f>AVERAGE(D5:F5)</f>
        <v>76.666666666666671</v>
      </c>
    </row>
    <row r="6" spans="1:7" x14ac:dyDescent="0.6">
      <c r="A6" s="2">
        <v>1</v>
      </c>
      <c r="B6" s="2" t="s">
        <v>98</v>
      </c>
      <c r="C6" s="2" t="s">
        <v>94</v>
      </c>
      <c r="D6" s="2">
        <v>90</v>
      </c>
      <c r="E6" s="2">
        <v>93</v>
      </c>
      <c r="F6" s="2">
        <v>91</v>
      </c>
      <c r="G6" s="12">
        <f>AVERAGE(D6:F6)</f>
        <v>91.333333333333329</v>
      </c>
    </row>
    <row r="7" spans="1:7" x14ac:dyDescent="0.6">
      <c r="A7" s="2">
        <v>1</v>
      </c>
      <c r="B7" s="2" t="s">
        <v>99</v>
      </c>
      <c r="C7" s="2" t="s">
        <v>91</v>
      </c>
      <c r="D7" s="2">
        <v>95</v>
      </c>
      <c r="E7" s="2">
        <v>93</v>
      </c>
      <c r="F7" s="2">
        <v>92</v>
      </c>
      <c r="G7" s="12">
        <f>AVERAGE(D7:F7)</f>
        <v>93.333333333333329</v>
      </c>
    </row>
    <row r="8" spans="1:7" hidden="1" x14ac:dyDescent="0.6">
      <c r="A8" s="2">
        <v>2</v>
      </c>
      <c r="B8" s="2" t="s">
        <v>93</v>
      </c>
      <c r="C8" s="2" t="s">
        <v>94</v>
      </c>
      <c r="D8" s="2">
        <v>92</v>
      </c>
      <c r="E8" s="2">
        <v>85</v>
      </c>
      <c r="F8" s="2">
        <v>92</v>
      </c>
      <c r="G8" s="12">
        <f>AVERAGE(D8:F8)</f>
        <v>89.666666666666671</v>
      </c>
    </row>
    <row r="9" spans="1:7" x14ac:dyDescent="0.6">
      <c r="A9" s="2">
        <v>2</v>
      </c>
      <c r="B9" s="2" t="s">
        <v>95</v>
      </c>
      <c r="C9" s="2" t="s">
        <v>91</v>
      </c>
      <c r="D9" s="2">
        <v>93</v>
      </c>
      <c r="E9" s="2">
        <v>93</v>
      </c>
      <c r="F9" s="2">
        <v>95</v>
      </c>
      <c r="G9" s="12">
        <f>AVERAGE(D9:F9)</f>
        <v>93.666666666666671</v>
      </c>
    </row>
    <row r="10" spans="1:7" hidden="1" x14ac:dyDescent="0.6">
      <c r="A10" s="2">
        <v>2</v>
      </c>
      <c r="B10" s="2" t="s">
        <v>96</v>
      </c>
      <c r="C10" s="2" t="s">
        <v>94</v>
      </c>
      <c r="D10" s="2">
        <v>85</v>
      </c>
      <c r="E10" s="2">
        <v>86</v>
      </c>
      <c r="F10" s="2">
        <v>79</v>
      </c>
      <c r="G10" s="12">
        <f>AVERAGE(D10:F10)</f>
        <v>83.333333333333329</v>
      </c>
    </row>
    <row r="11" spans="1:7" hidden="1" x14ac:dyDescent="0.6">
      <c r="A11" s="2">
        <v>2</v>
      </c>
      <c r="B11" s="2" t="s">
        <v>104</v>
      </c>
      <c r="C11" s="2" t="s">
        <v>94</v>
      </c>
      <c r="D11" s="2">
        <v>82</v>
      </c>
      <c r="E11" s="2">
        <v>80</v>
      </c>
      <c r="F11" s="2">
        <v>86</v>
      </c>
      <c r="G11" s="12">
        <f>AVERAGE(D11:F11)</f>
        <v>82.666666666666671</v>
      </c>
    </row>
    <row r="12" spans="1:7" x14ac:dyDescent="0.6">
      <c r="A12" s="2">
        <v>2</v>
      </c>
      <c r="B12" s="2" t="s">
        <v>106</v>
      </c>
      <c r="C12" s="2" t="s">
        <v>94</v>
      </c>
      <c r="D12" s="2">
        <v>91</v>
      </c>
      <c r="E12" s="2">
        <v>90</v>
      </c>
      <c r="F12" s="2">
        <v>93</v>
      </c>
      <c r="G12" s="12">
        <f>AVERAGE(D12:F12)</f>
        <v>91.333333333333329</v>
      </c>
    </row>
    <row r="13" spans="1:7" x14ac:dyDescent="0.6">
      <c r="A13" s="2">
        <v>3</v>
      </c>
      <c r="B13" s="2" t="s">
        <v>92</v>
      </c>
      <c r="C13" s="2" t="s">
        <v>91</v>
      </c>
      <c r="D13" s="2">
        <v>86</v>
      </c>
      <c r="E13" s="2">
        <v>90</v>
      </c>
      <c r="F13" s="2">
        <v>90</v>
      </c>
      <c r="G13" s="12">
        <f>AVERAGE(D13:F13)</f>
        <v>88.666666666666671</v>
      </c>
    </row>
    <row r="14" spans="1:7" hidden="1" x14ac:dyDescent="0.6">
      <c r="A14" s="2">
        <v>3</v>
      </c>
      <c r="B14" s="2" t="s">
        <v>100</v>
      </c>
      <c r="C14" s="2" t="s">
        <v>94</v>
      </c>
      <c r="D14" s="2">
        <v>88</v>
      </c>
      <c r="E14" s="2">
        <v>82</v>
      </c>
      <c r="F14" s="2">
        <v>81</v>
      </c>
      <c r="G14" s="12">
        <f>AVERAGE(D14:F14)</f>
        <v>83.666666666666671</v>
      </c>
    </row>
    <row r="15" spans="1:7" hidden="1" x14ac:dyDescent="0.6">
      <c r="A15" s="2">
        <v>3</v>
      </c>
      <c r="B15" s="2" t="s">
        <v>101</v>
      </c>
      <c r="C15" s="2" t="s">
        <v>91</v>
      </c>
      <c r="D15" s="2">
        <v>75</v>
      </c>
      <c r="E15" s="2">
        <v>76</v>
      </c>
      <c r="F15" s="2">
        <v>75</v>
      </c>
      <c r="G15" s="12">
        <f>AVERAGE(D15:F15)</f>
        <v>75.333333333333329</v>
      </c>
    </row>
    <row r="16" spans="1:7" hidden="1" x14ac:dyDescent="0.6">
      <c r="A16" s="2">
        <v>3</v>
      </c>
      <c r="B16" s="2" t="s">
        <v>102</v>
      </c>
      <c r="C16" s="2" t="s">
        <v>94</v>
      </c>
      <c r="D16" s="2">
        <v>91</v>
      </c>
      <c r="E16" s="2">
        <v>94</v>
      </c>
      <c r="F16" s="2">
        <v>85</v>
      </c>
      <c r="G16" s="12">
        <f>AVERAGE(D16:F16)</f>
        <v>90</v>
      </c>
    </row>
    <row r="17" spans="1:7" hidden="1" x14ac:dyDescent="0.6">
      <c r="A17" s="2">
        <v>3</v>
      </c>
      <c r="B17" s="2" t="s">
        <v>103</v>
      </c>
      <c r="C17" s="2" t="s">
        <v>91</v>
      </c>
      <c r="D17" s="2">
        <v>76</v>
      </c>
      <c r="E17" s="2">
        <v>81</v>
      </c>
      <c r="F17" s="2">
        <v>78</v>
      </c>
      <c r="G17" s="12">
        <f>AVERAGE(D17:F17)</f>
        <v>78.333333333333329</v>
      </c>
    </row>
    <row r="18" spans="1:7" hidden="1" x14ac:dyDescent="0.6">
      <c r="A18" s="2">
        <v>3</v>
      </c>
      <c r="B18" s="2" t="s">
        <v>105</v>
      </c>
      <c r="C18" s="2" t="s">
        <v>91</v>
      </c>
      <c r="D18" s="2">
        <v>75</v>
      </c>
      <c r="E18" s="2">
        <v>78</v>
      </c>
      <c r="F18" s="2">
        <v>80</v>
      </c>
      <c r="G18" s="12">
        <f>AVERAGE(D18:F18)</f>
        <v>77.666666666666671</v>
      </c>
    </row>
  </sheetData>
  <autoFilter ref="A3:G18" xr:uid="{8D37A9E3-D9C4-4908-B16D-C81E5A95F9EF}">
    <filterColumn colId="4">
      <customFilters>
        <customFilter operator="greaterThanOrEqual" val="90"/>
      </customFilters>
    </filterColumn>
    <filterColumn colId="5">
      <customFilters>
        <customFilter operator="greaterThanOrEqual" val="90"/>
      </customFilters>
    </filterColumn>
  </autoFilter>
  <sortState xmlns:xlrd2="http://schemas.microsoft.com/office/spreadsheetml/2017/richdata2" ref="A4:G18">
    <sortCondition ref="A4:A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topLeftCell="A4" workbookViewId="0">
      <selection activeCell="M19" sqref="M19"/>
    </sheetView>
  </sheetViews>
  <sheetFormatPr defaultRowHeight="16.899999999999999" x14ac:dyDescent="0.6"/>
  <cols>
    <col min="1" max="1" width="14.375" customWidth="1"/>
    <col min="2" max="2" width="11.5" customWidth="1"/>
    <col min="3" max="3" width="12.875" customWidth="1"/>
  </cols>
  <sheetData>
    <row r="1" spans="1:3" x14ac:dyDescent="0.6">
      <c r="A1" s="13"/>
      <c r="C1" s="14" t="s">
        <v>107</v>
      </c>
    </row>
    <row r="2" spans="1:3" x14ac:dyDescent="0.6">
      <c r="A2" s="2" t="s">
        <v>108</v>
      </c>
      <c r="B2" s="2" t="s">
        <v>109</v>
      </c>
      <c r="C2" s="2" t="s">
        <v>110</v>
      </c>
    </row>
    <row r="3" spans="1:3" x14ac:dyDescent="0.6">
      <c r="A3" s="3" t="s">
        <v>111</v>
      </c>
      <c r="B3" s="15">
        <v>9510040</v>
      </c>
      <c r="C3" s="15">
        <v>9807271</v>
      </c>
    </row>
    <row r="4" spans="1:3" x14ac:dyDescent="0.6">
      <c r="A4" s="3" t="s">
        <v>112</v>
      </c>
      <c r="B4" s="15">
        <v>4790697</v>
      </c>
      <c r="C4" s="15">
        <v>1953676</v>
      </c>
    </row>
    <row r="5" spans="1:3" x14ac:dyDescent="0.6">
      <c r="A5" s="3" t="s">
        <v>113</v>
      </c>
      <c r="B5" s="15">
        <v>1964906</v>
      </c>
      <c r="C5" s="15">
        <v>2802763</v>
      </c>
    </row>
    <row r="6" spans="1:3" x14ac:dyDescent="0.6">
      <c r="A6" s="3" t="s">
        <v>114</v>
      </c>
      <c r="B6" s="15">
        <v>7840595</v>
      </c>
      <c r="C6" s="15">
        <v>12037866</v>
      </c>
    </row>
    <row r="7" spans="1:3" x14ac:dyDescent="0.6">
      <c r="A7" s="3" t="s">
        <v>115</v>
      </c>
      <c r="B7" s="15">
        <v>6548760</v>
      </c>
      <c r="C7" s="15">
        <v>5693906</v>
      </c>
    </row>
    <row r="8" spans="1:3" x14ac:dyDescent="0.6">
      <c r="A8" s="3" t="s">
        <v>116</v>
      </c>
      <c r="B8" s="15">
        <v>445657</v>
      </c>
      <c r="C8" s="15">
        <v>702199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3:H26"/>
  <sheetViews>
    <sheetView workbookViewId="0">
      <selection activeCell="I5" sqref="I5"/>
    </sheetView>
  </sheetViews>
  <sheetFormatPr defaultRowHeight="16.899999999999999" x14ac:dyDescent="0.6"/>
  <cols>
    <col min="1" max="1" width="9.25" bestFit="1" customWidth="1"/>
    <col min="2" max="2" width="6.625" customWidth="1"/>
    <col min="3" max="3" width="9" bestFit="1" customWidth="1"/>
    <col min="4" max="4" width="7.375" bestFit="1" customWidth="1"/>
    <col min="5" max="5" width="12.25" customWidth="1"/>
    <col min="6" max="6" width="10" customWidth="1"/>
    <col min="7" max="7" width="10.75" customWidth="1"/>
    <col min="8" max="8" width="11.625" bestFit="1" customWidth="1"/>
  </cols>
  <sheetData>
    <row r="3" spans="1:8" x14ac:dyDescent="0.6">
      <c r="A3" t="s">
        <v>75</v>
      </c>
    </row>
    <row r="4" spans="1:8" x14ac:dyDescent="0.6">
      <c r="A4" s="1" t="s">
        <v>0</v>
      </c>
      <c r="B4" s="1" t="s">
        <v>1</v>
      </c>
      <c r="C4" s="1" t="s">
        <v>2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117</v>
      </c>
    </row>
    <row r="5" spans="1:8" x14ac:dyDescent="0.6">
      <c r="A5" s="2" t="s">
        <v>47</v>
      </c>
      <c r="B5" s="2" t="s">
        <v>15</v>
      </c>
      <c r="C5" s="2" t="s">
        <v>25</v>
      </c>
      <c r="D5" s="3">
        <v>560</v>
      </c>
      <c r="E5" s="4">
        <v>48810000</v>
      </c>
      <c r="F5" s="4">
        <v>43100</v>
      </c>
      <c r="G5" s="4">
        <v>8000</v>
      </c>
      <c r="H5" s="16">
        <v>78766000</v>
      </c>
    </row>
    <row r="6" spans="1:8" x14ac:dyDescent="0.6">
      <c r="A6" s="2" t="s">
        <v>35</v>
      </c>
      <c r="B6" s="2" t="s">
        <v>10</v>
      </c>
      <c r="C6" s="2" t="s">
        <v>16</v>
      </c>
      <c r="D6" s="3">
        <v>360</v>
      </c>
      <c r="E6" s="4">
        <v>66950000</v>
      </c>
      <c r="F6" s="4">
        <v>66800</v>
      </c>
      <c r="G6" s="4">
        <v>40000</v>
      </c>
      <c r="H6" s="16">
        <v>2316474000</v>
      </c>
    </row>
    <row r="7" spans="1:8" x14ac:dyDescent="0.6">
      <c r="A7" s="2" t="s">
        <v>41</v>
      </c>
      <c r="B7" s="2" t="s">
        <v>10</v>
      </c>
      <c r="C7" s="2" t="s">
        <v>25</v>
      </c>
      <c r="D7" s="3">
        <v>472</v>
      </c>
      <c r="E7" s="4">
        <v>15060000</v>
      </c>
      <c r="F7" s="4">
        <v>36800</v>
      </c>
      <c r="G7" s="4">
        <v>22000</v>
      </c>
      <c r="H7" s="16">
        <v>620844000</v>
      </c>
    </row>
    <row r="8" spans="1:8" x14ac:dyDescent="0.6">
      <c r="A8" s="2" t="s">
        <v>23</v>
      </c>
      <c r="B8" s="2" t="s">
        <v>24</v>
      </c>
      <c r="C8" s="2" t="s">
        <v>25</v>
      </c>
      <c r="D8" s="3">
        <v>456</v>
      </c>
      <c r="E8" s="4">
        <v>14370000</v>
      </c>
      <c r="F8" s="4">
        <v>72400</v>
      </c>
      <c r="G8" s="4">
        <v>11000</v>
      </c>
      <c r="H8" s="16">
        <v>451886000</v>
      </c>
    </row>
    <row r="9" spans="1:8" x14ac:dyDescent="0.6">
      <c r="A9" s="2" t="s">
        <v>43</v>
      </c>
      <c r="B9" s="2" t="s">
        <v>10</v>
      </c>
      <c r="C9" s="2" t="s">
        <v>33</v>
      </c>
      <c r="D9" s="3">
        <v>264</v>
      </c>
      <c r="E9" s="4">
        <v>13690000</v>
      </c>
      <c r="F9" s="4">
        <v>150</v>
      </c>
      <c r="G9" s="4">
        <v>46000</v>
      </c>
      <c r="H9" s="16">
        <v>-7304800</v>
      </c>
    </row>
    <row r="10" spans="1:8" x14ac:dyDescent="0.6">
      <c r="A10" s="2" t="s">
        <v>32</v>
      </c>
      <c r="B10" s="2" t="s">
        <v>24</v>
      </c>
      <c r="C10" s="2" t="s">
        <v>33</v>
      </c>
      <c r="D10" s="3">
        <v>392</v>
      </c>
      <c r="E10" s="4">
        <v>31540000</v>
      </c>
      <c r="F10" s="4">
        <v>33600</v>
      </c>
      <c r="G10" s="4">
        <v>26000</v>
      </c>
      <c r="H10" s="16">
        <v>684005600</v>
      </c>
    </row>
    <row r="11" spans="1:8" x14ac:dyDescent="0.6">
      <c r="A11" s="2" t="s">
        <v>48</v>
      </c>
      <c r="B11" s="2" t="s">
        <v>10</v>
      </c>
      <c r="C11" s="2" t="s">
        <v>11</v>
      </c>
      <c r="D11" s="3">
        <v>456</v>
      </c>
      <c r="E11" s="4">
        <v>30340000</v>
      </c>
      <c r="F11" s="4">
        <v>71200</v>
      </c>
      <c r="G11" s="4">
        <v>41000</v>
      </c>
      <c r="H11" s="16">
        <v>2564188000</v>
      </c>
    </row>
    <row r="12" spans="1:8" x14ac:dyDescent="0.6">
      <c r="A12" s="2" t="s">
        <v>28</v>
      </c>
      <c r="B12" s="2" t="s">
        <v>24</v>
      </c>
      <c r="C12" s="2" t="s">
        <v>25</v>
      </c>
      <c r="D12" s="3">
        <v>288</v>
      </c>
      <c r="E12" s="4">
        <v>22432560</v>
      </c>
      <c r="F12" s="4">
        <v>619</v>
      </c>
      <c r="G12" s="4">
        <v>42000</v>
      </c>
      <c r="H12" s="16">
        <v>0</v>
      </c>
    </row>
    <row r="13" spans="1:8" x14ac:dyDescent="0.6">
      <c r="A13" s="2" t="s">
        <v>18</v>
      </c>
      <c r="B13" s="2" t="s">
        <v>19</v>
      </c>
      <c r="C13" s="2" t="s">
        <v>11</v>
      </c>
      <c r="D13" s="3">
        <v>496</v>
      </c>
      <c r="E13" s="4">
        <v>36490000</v>
      </c>
      <c r="F13" s="4">
        <v>17700</v>
      </c>
      <c r="G13" s="4">
        <v>25000</v>
      </c>
      <c r="H13" s="16">
        <v>326997200</v>
      </c>
    </row>
    <row r="14" spans="1:8" x14ac:dyDescent="0.6">
      <c r="A14" s="2" t="s">
        <v>44</v>
      </c>
      <c r="B14" s="2" t="s">
        <v>19</v>
      </c>
      <c r="C14" s="2" t="s">
        <v>25</v>
      </c>
      <c r="D14" s="3">
        <v>256</v>
      </c>
      <c r="E14" s="4">
        <v>50730000</v>
      </c>
      <c r="F14" s="4">
        <v>57900</v>
      </c>
      <c r="G14" s="4">
        <v>28000</v>
      </c>
      <c r="H14" s="16">
        <v>1407423600</v>
      </c>
    </row>
    <row r="15" spans="1:8" x14ac:dyDescent="0.6">
      <c r="A15" s="2" t="s">
        <v>27</v>
      </c>
      <c r="B15" s="2" t="s">
        <v>15</v>
      </c>
      <c r="C15" s="2" t="s">
        <v>16</v>
      </c>
      <c r="D15" s="3">
        <v>512</v>
      </c>
      <c r="E15" s="4">
        <v>56250000</v>
      </c>
      <c r="F15" s="4">
        <v>44600</v>
      </c>
      <c r="G15" s="4">
        <v>37000</v>
      </c>
      <c r="H15" s="16">
        <v>1388433200</v>
      </c>
    </row>
    <row r="16" spans="1:8" x14ac:dyDescent="0.6">
      <c r="A16" s="2" t="s">
        <v>14</v>
      </c>
      <c r="B16" s="2" t="s">
        <v>15</v>
      </c>
      <c r="C16" s="2" t="s">
        <v>16</v>
      </c>
      <c r="D16" s="3">
        <v>544</v>
      </c>
      <c r="E16" s="4">
        <v>44860000</v>
      </c>
      <c r="F16" s="4"/>
      <c r="G16" s="4"/>
      <c r="H16" s="16" t="s">
        <v>118</v>
      </c>
    </row>
    <row r="17" spans="1:8" x14ac:dyDescent="0.6">
      <c r="A17" s="2" t="s">
        <v>53</v>
      </c>
      <c r="B17" s="2" t="s">
        <v>15</v>
      </c>
      <c r="C17" s="2" t="s">
        <v>25</v>
      </c>
      <c r="D17" s="3">
        <v>256</v>
      </c>
      <c r="E17" s="4">
        <v>45250000</v>
      </c>
      <c r="F17" s="4">
        <v>10100</v>
      </c>
      <c r="G17" s="4">
        <v>38000</v>
      </c>
      <c r="H17" s="16">
        <v>310108400</v>
      </c>
    </row>
    <row r="18" spans="1:8" x14ac:dyDescent="0.6">
      <c r="A18" s="2" t="s">
        <v>30</v>
      </c>
      <c r="B18" s="2" t="s">
        <v>24</v>
      </c>
      <c r="C18" s="2" t="s">
        <v>16</v>
      </c>
      <c r="D18" s="3">
        <v>296</v>
      </c>
      <c r="E18" s="4">
        <v>42180000</v>
      </c>
      <c r="F18" s="4">
        <v>72900</v>
      </c>
      <c r="G18" s="4">
        <v>24000</v>
      </c>
      <c r="H18" s="16">
        <v>1470057600</v>
      </c>
    </row>
    <row r="19" spans="1:8" x14ac:dyDescent="0.6">
      <c r="A19" s="2" t="s">
        <v>50</v>
      </c>
      <c r="B19" s="2" t="s">
        <v>10</v>
      </c>
      <c r="C19" s="2" t="s">
        <v>11</v>
      </c>
      <c r="D19" s="3">
        <v>520</v>
      </c>
      <c r="E19" s="4">
        <v>38300000</v>
      </c>
      <c r="F19" s="4">
        <v>25500</v>
      </c>
      <c r="G19" s="4">
        <v>12000</v>
      </c>
      <c r="H19" s="16">
        <v>148360000</v>
      </c>
    </row>
    <row r="20" spans="1:8" x14ac:dyDescent="0.6">
      <c r="A20" s="2" t="s">
        <v>38</v>
      </c>
      <c r="B20" s="2" t="s">
        <v>24</v>
      </c>
      <c r="C20" s="2" t="s">
        <v>33</v>
      </c>
      <c r="D20" s="3">
        <v>424</v>
      </c>
      <c r="E20" s="4">
        <v>14210000</v>
      </c>
      <c r="F20" s="4">
        <v>69400</v>
      </c>
      <c r="G20" s="4">
        <v>26000</v>
      </c>
      <c r="H20" s="16">
        <v>1260529200</v>
      </c>
    </row>
    <row r="21" spans="1:8" x14ac:dyDescent="0.6">
      <c r="A21" s="2" t="s">
        <v>31</v>
      </c>
      <c r="B21" s="2" t="s">
        <v>24</v>
      </c>
      <c r="C21" s="2" t="s">
        <v>11</v>
      </c>
      <c r="D21" s="3">
        <v>416</v>
      </c>
      <c r="E21" s="4">
        <v>33720000</v>
      </c>
      <c r="F21" s="4">
        <v>10400</v>
      </c>
      <c r="G21" s="4">
        <v>33000</v>
      </c>
      <c r="H21" s="16">
        <v>270542400</v>
      </c>
    </row>
    <row r="22" spans="1:8" x14ac:dyDescent="0.6">
      <c r="A22" s="2" t="s">
        <v>20</v>
      </c>
      <c r="B22" s="2" t="s">
        <v>15</v>
      </c>
      <c r="C22" s="2" t="s">
        <v>16</v>
      </c>
      <c r="D22" s="3">
        <v>512</v>
      </c>
      <c r="E22" s="4">
        <v>62220000</v>
      </c>
      <c r="F22" s="4">
        <v>12500</v>
      </c>
      <c r="G22" s="4">
        <v>16000</v>
      </c>
      <c r="H22" s="16">
        <v>28980000</v>
      </c>
    </row>
    <row r="23" spans="1:8" x14ac:dyDescent="0.6">
      <c r="A23" s="2" t="s">
        <v>52</v>
      </c>
      <c r="B23" s="2" t="s">
        <v>15</v>
      </c>
      <c r="C23" s="2" t="s">
        <v>33</v>
      </c>
      <c r="D23" s="3">
        <v>576</v>
      </c>
      <c r="E23" s="4">
        <v>22830000</v>
      </c>
      <c r="F23" s="4">
        <v>4800</v>
      </c>
      <c r="G23" s="4">
        <v>25000</v>
      </c>
      <c r="H23" s="16">
        <v>50168400</v>
      </c>
    </row>
    <row r="24" spans="1:8" x14ac:dyDescent="0.6">
      <c r="A24" s="2" t="s">
        <v>9</v>
      </c>
      <c r="B24" s="2" t="s">
        <v>10</v>
      </c>
      <c r="C24" s="2" t="s">
        <v>11</v>
      </c>
      <c r="D24" s="3">
        <v>352</v>
      </c>
      <c r="E24" s="4">
        <v>26620000</v>
      </c>
      <c r="F24" s="4">
        <v>65600</v>
      </c>
      <c r="G24" s="4">
        <v>30000</v>
      </c>
      <c r="H24" s="16">
        <v>1502647200</v>
      </c>
    </row>
    <row r="25" spans="1:8" x14ac:dyDescent="0.6">
      <c r="A25" s="2" t="s">
        <v>39</v>
      </c>
      <c r="B25" s="2" t="s">
        <v>10</v>
      </c>
      <c r="C25" s="2" t="s">
        <v>33</v>
      </c>
      <c r="D25" s="3">
        <v>576</v>
      </c>
      <c r="E25" s="4">
        <v>21570000</v>
      </c>
      <c r="F25" s="4">
        <v>51300</v>
      </c>
      <c r="G25" s="4">
        <v>10000</v>
      </c>
      <c r="H25" s="16">
        <v>-10899600</v>
      </c>
    </row>
    <row r="26" spans="1:8" x14ac:dyDescent="0.6">
      <c r="A26" s="2" t="s">
        <v>46</v>
      </c>
      <c r="B26" s="2" t="s">
        <v>19</v>
      </c>
      <c r="C26" s="2" t="s">
        <v>33</v>
      </c>
      <c r="D26" s="3">
        <v>296</v>
      </c>
      <c r="E26" s="4">
        <v>25880000</v>
      </c>
      <c r="F26" s="4">
        <v>2600</v>
      </c>
      <c r="G26" s="4">
        <v>44000</v>
      </c>
      <c r="H26" s="16">
        <v>73897600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3:K20"/>
  <sheetViews>
    <sheetView workbookViewId="0">
      <selection activeCell="O8" sqref="O8"/>
    </sheetView>
  </sheetViews>
  <sheetFormatPr defaultRowHeight="16.899999999999999" x14ac:dyDescent="0.6"/>
  <cols>
    <col min="1" max="1" width="10.25" customWidth="1"/>
    <col min="2" max="5" width="9" bestFit="1" customWidth="1"/>
    <col min="6" max="6" width="7.125" bestFit="1" customWidth="1"/>
    <col min="7" max="7" width="7.875" bestFit="1" customWidth="1"/>
    <col min="8" max="8" width="2.875" customWidth="1"/>
    <col min="10" max="10" width="10.875" customWidth="1"/>
    <col min="11" max="11" width="11" bestFit="1" customWidth="1"/>
  </cols>
  <sheetData>
    <row r="3" spans="1:11" x14ac:dyDescent="0.6">
      <c r="A3" t="s">
        <v>75</v>
      </c>
    </row>
    <row r="4" spans="1:11" x14ac:dyDescent="0.6">
      <c r="A4" s="3" t="s">
        <v>121</v>
      </c>
      <c r="B4" s="2" t="s">
        <v>0</v>
      </c>
      <c r="C4" s="2" t="s">
        <v>2</v>
      </c>
      <c r="D4" s="2" t="s">
        <v>122</v>
      </c>
      <c r="E4" s="2" t="s">
        <v>7</v>
      </c>
      <c r="F4" s="2" t="s">
        <v>123</v>
      </c>
      <c r="G4" s="2" t="s">
        <v>124</v>
      </c>
      <c r="I4" s="2" t="s">
        <v>0</v>
      </c>
      <c r="J4" s="2" t="s">
        <v>2</v>
      </c>
      <c r="K4" s="2" t="s">
        <v>7</v>
      </c>
    </row>
    <row r="5" spans="1:11" x14ac:dyDescent="0.6">
      <c r="A5" s="3" t="s">
        <v>119</v>
      </c>
      <c r="B5" s="3" t="s">
        <v>14</v>
      </c>
      <c r="C5" s="3" t="s">
        <v>16</v>
      </c>
      <c r="D5" s="3" t="s">
        <v>120</v>
      </c>
      <c r="E5" s="3">
        <v>32000</v>
      </c>
      <c r="F5" s="3">
        <v>5</v>
      </c>
      <c r="G5" s="15">
        <v>160000</v>
      </c>
      <c r="I5" s="2" t="s">
        <v>9</v>
      </c>
      <c r="J5" s="2" t="s">
        <v>11</v>
      </c>
      <c r="K5" s="4">
        <v>30000</v>
      </c>
    </row>
    <row r="6" spans="1:11" x14ac:dyDescent="0.6">
      <c r="A6" s="3"/>
      <c r="B6" s="3"/>
      <c r="C6" s="3"/>
      <c r="D6" s="3"/>
      <c r="E6" s="3"/>
      <c r="F6" s="3"/>
      <c r="G6" s="3"/>
      <c r="I6" s="2" t="s">
        <v>14</v>
      </c>
      <c r="J6" s="2" t="s">
        <v>16</v>
      </c>
      <c r="K6" s="4">
        <v>32000</v>
      </c>
    </row>
    <row r="7" spans="1:11" x14ac:dyDescent="0.6">
      <c r="A7" s="3"/>
      <c r="B7" s="3"/>
      <c r="C7" s="3"/>
      <c r="D7" s="3"/>
      <c r="E7" s="3"/>
      <c r="F7" s="3"/>
      <c r="G7" s="3"/>
      <c r="I7" s="2" t="s">
        <v>28</v>
      </c>
      <c r="J7" s="2" t="s">
        <v>25</v>
      </c>
      <c r="K7" s="4">
        <v>42000</v>
      </c>
    </row>
    <row r="8" spans="1:11" x14ac:dyDescent="0.6">
      <c r="A8" s="3"/>
      <c r="B8" s="3"/>
      <c r="C8" s="3"/>
      <c r="D8" s="3"/>
      <c r="E8" s="3"/>
      <c r="F8" s="3"/>
      <c r="G8" s="3"/>
      <c r="I8" s="2" t="s">
        <v>31</v>
      </c>
      <c r="J8" s="2" t="s">
        <v>11</v>
      </c>
      <c r="K8" s="4">
        <v>33000</v>
      </c>
    </row>
    <row r="9" spans="1:11" x14ac:dyDescent="0.6">
      <c r="A9" s="3"/>
      <c r="B9" s="3"/>
      <c r="C9" s="3"/>
      <c r="D9" s="3"/>
      <c r="E9" s="3"/>
      <c r="F9" s="3"/>
      <c r="G9" s="3"/>
      <c r="I9" s="2" t="s">
        <v>36</v>
      </c>
      <c r="J9" s="2" t="s">
        <v>25</v>
      </c>
      <c r="K9" s="4">
        <v>35000</v>
      </c>
    </row>
    <row r="10" spans="1:11" x14ac:dyDescent="0.6">
      <c r="A10" s="3"/>
      <c r="B10" s="3"/>
      <c r="C10" s="3"/>
      <c r="D10" s="3"/>
      <c r="E10" s="3"/>
      <c r="F10" s="3"/>
      <c r="G10" s="3"/>
      <c r="I10" s="2" t="s">
        <v>43</v>
      </c>
      <c r="J10" s="2" t="s">
        <v>33</v>
      </c>
      <c r="K10" s="4">
        <v>46000</v>
      </c>
    </row>
    <row r="11" spans="1:11" x14ac:dyDescent="0.6">
      <c r="A11" s="3"/>
      <c r="B11" s="3"/>
      <c r="C11" s="3"/>
      <c r="D11" s="3"/>
      <c r="E11" s="3"/>
      <c r="F11" s="3"/>
      <c r="G11" s="3"/>
    </row>
    <row r="12" spans="1:11" x14ac:dyDescent="0.6">
      <c r="A12" s="3"/>
      <c r="B12" s="3"/>
      <c r="C12" s="3"/>
      <c r="D12" s="3"/>
      <c r="E12" s="3"/>
      <c r="F12" s="3"/>
      <c r="G12" s="3"/>
    </row>
    <row r="13" spans="1:11" x14ac:dyDescent="0.6">
      <c r="A13" s="3"/>
      <c r="B13" s="3"/>
      <c r="C13" s="3"/>
      <c r="D13" s="3"/>
      <c r="E13" s="3"/>
      <c r="F13" s="3"/>
      <c r="G13" s="3"/>
    </row>
    <row r="14" spans="1:11" x14ac:dyDescent="0.6">
      <c r="A14" s="3"/>
      <c r="B14" s="3"/>
      <c r="C14" s="3"/>
      <c r="D14" s="3"/>
      <c r="E14" s="3"/>
      <c r="F14" s="3"/>
      <c r="G14" s="3"/>
    </row>
    <row r="15" spans="1:11" x14ac:dyDescent="0.6">
      <c r="A15" s="3"/>
      <c r="B15" s="3"/>
      <c r="C15" s="3"/>
      <c r="D15" s="3"/>
      <c r="E15" s="3"/>
      <c r="F15" s="3"/>
      <c r="G15" s="3"/>
    </row>
    <row r="16" spans="1:11" x14ac:dyDescent="0.6">
      <c r="A16" s="3"/>
      <c r="B16" s="3"/>
      <c r="C16" s="3"/>
      <c r="D16" s="3"/>
      <c r="E16" s="3"/>
      <c r="F16" s="3"/>
      <c r="G16" s="3"/>
    </row>
    <row r="17" spans="1:11" x14ac:dyDescent="0.6">
      <c r="A17" s="3"/>
      <c r="B17" s="3"/>
      <c r="C17" s="3"/>
      <c r="D17" s="3"/>
      <c r="E17" s="3"/>
      <c r="F17" s="3"/>
      <c r="G17" s="3"/>
    </row>
    <row r="18" spans="1:11" x14ac:dyDescent="0.6">
      <c r="A18" s="3"/>
      <c r="B18" s="3"/>
      <c r="C18" s="3"/>
      <c r="D18" s="3"/>
      <c r="E18" s="3"/>
      <c r="F18" s="3"/>
      <c r="G18" s="3"/>
      <c r="K18" t="s">
        <v>125</v>
      </c>
    </row>
    <row r="19" spans="1:11" x14ac:dyDescent="0.6">
      <c r="A19" s="3"/>
      <c r="B19" s="3"/>
      <c r="C19" s="3"/>
      <c r="D19" s="3"/>
      <c r="E19" s="3"/>
      <c r="F19" s="3"/>
      <c r="G19" s="3"/>
    </row>
    <row r="20" spans="1:11" x14ac:dyDescent="0.6">
      <c r="A20" s="3"/>
      <c r="B20" s="3"/>
      <c r="C20" s="3"/>
      <c r="D20" s="3"/>
      <c r="E20" s="3"/>
      <c r="F20" s="3"/>
      <c r="G20" s="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반출등록">
          <controlPr defaultSize="0" autoLine="0" r:id="rId4">
            <anchor moveWithCells="1">
              <from>
                <xdr:col>5</xdr:col>
                <xdr:colOff>9525</xdr:colOff>
                <xdr:row>0</xdr:row>
                <xdr:rowOff>47625</xdr:rowOff>
              </from>
              <to>
                <xdr:col>6</xdr:col>
                <xdr:colOff>595313</xdr:colOff>
                <xdr:row>1</xdr:row>
                <xdr:rowOff>157163</xdr:rowOff>
              </to>
            </anchor>
          </controlPr>
        </control>
      </mc:Choice>
      <mc:Fallback>
        <control shapeId="3073" r:id="rId3" name="cmd반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태현 김</cp:lastModifiedBy>
  <dcterms:created xsi:type="dcterms:W3CDTF">2023-07-14T11:40:39Z</dcterms:created>
  <dcterms:modified xsi:type="dcterms:W3CDTF">2025-02-19T04:05:23Z</dcterms:modified>
</cp:coreProperties>
</file>