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rubyh\OneDrive\바탕 화면\길벗컴활1급_푼거\01 엑셀\03 기본모의고사\"/>
    </mc:Choice>
  </mc:AlternateContent>
  <xr:revisionPtr revIDLastSave="0" documentId="13_ncr:1_{EF41229E-E210-421C-A210-6B8AFF844F1D}" xr6:coauthVersionLast="47" xr6:coauthVersionMax="47" xr10:uidLastSave="{00000000-0000-0000-0000-000000000000}"/>
  <bookViews>
    <workbookView xWindow="-120" yWindow="-120" windowWidth="29040" windowHeight="15840" tabRatio="791" activeTab="9" xr2:uid="{00000000-000D-0000-FFFF-FFFF00000000}"/>
  </bookViews>
  <sheets>
    <sheet name="기본작업-1" sheetId="1" r:id="rId1"/>
    <sheet name="기본작업-2" sheetId="8" r:id="rId2"/>
    <sheet name="계산작업" sheetId="2" r:id="rId3"/>
    <sheet name="유통부대리" sheetId="9" r:id="rId4"/>
    <sheet name="분석작업-1" sheetId="3" r:id="rId5"/>
    <sheet name="시나리오 요약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 a="1"/>
  <c r="B4" i="2" s="1"/>
  <c r="B5" i="2" a="1"/>
  <c r="B5" i="2" s="1"/>
  <c r="B3" i="2" a="1"/>
  <c r="B3" i="2" s="1"/>
  <c r="E11" i="2"/>
  <c r="E12" i="2"/>
  <c r="G12" i="2" s="1"/>
  <c r="E13" i="2"/>
  <c r="E14" i="2"/>
  <c r="G14" i="2" s="1"/>
  <c r="E15" i="2"/>
  <c r="E16" i="2"/>
  <c r="G16" i="2" s="1"/>
  <c r="E17" i="2"/>
  <c r="E18" i="2"/>
  <c r="E19" i="2"/>
  <c r="E20" i="2"/>
  <c r="E21" i="2"/>
  <c r="E22" i="2"/>
  <c r="E23" i="2"/>
  <c r="E24" i="2"/>
  <c r="G24" i="2" s="1"/>
  <c r="E25" i="2"/>
  <c r="E10" i="2"/>
  <c r="G10" i="2" s="1"/>
  <c r="G13" i="2"/>
  <c r="G18" i="2"/>
  <c r="G20" i="2"/>
  <c r="G25" i="2"/>
  <c r="G17" i="2"/>
  <c r="G21" i="2"/>
  <c r="G22" i="2"/>
  <c r="G23" i="2"/>
  <c r="G15" i="2"/>
  <c r="G19" i="2"/>
  <c r="F37" i="2"/>
  <c r="F38" i="2"/>
  <c r="F39" i="2"/>
  <c r="F40" i="2"/>
  <c r="F36" i="2"/>
  <c r="B31" i="2" a="1"/>
  <c r="B31" i="2" s="1"/>
  <c r="C31" i="2" a="1"/>
  <c r="C31" i="2" s="1"/>
  <c r="D31" i="2" a="1"/>
  <c r="D31" i="2"/>
  <c r="E31" i="2" a="1"/>
  <c r="E31" i="2" s="1"/>
  <c r="B32" i="2" a="1"/>
  <c r="B32" i="2" s="1"/>
  <c r="C32" i="2" a="1"/>
  <c r="C32" i="2" s="1"/>
  <c r="D32" i="2" a="1"/>
  <c r="D32" i="2" s="1"/>
  <c r="E32" i="2" a="1"/>
  <c r="E32" i="2" s="1"/>
  <c r="C30" i="2" a="1"/>
  <c r="C30" i="2" s="1"/>
  <c r="D30" i="2" a="1"/>
  <c r="D30" i="2" s="1"/>
  <c r="E30" i="2" a="1"/>
  <c r="E30" i="2" s="1"/>
  <c r="B30" i="2" a="1"/>
  <c r="B30" i="2" s="1"/>
  <c r="G11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C4" i="2"/>
  <c r="C5" i="2"/>
  <c r="C3" i="2"/>
  <c r="H10" i="2" a="1"/>
  <c r="H12" i="2" a="1"/>
  <c r="H25" i="2" a="1"/>
  <c r="H15" i="2" a="1"/>
  <c r="H18" i="2" a="1"/>
  <c r="H11" i="2" a="1"/>
  <c r="H21" i="2" a="1"/>
  <c r="H14" i="2" a="1"/>
  <c r="H13" i="2" a="1"/>
  <c r="H22" i="2" a="1"/>
  <c r="H17" i="2" a="1"/>
  <c r="H16" i="2" a="1"/>
  <c r="H24" i="2" a="1"/>
  <c r="H19" i="2" a="1"/>
  <c r="H20" i="2" a="1"/>
  <c r="H23" i="2" a="1"/>
  <c r="H10" i="2" l="1"/>
  <c r="H24" i="2"/>
  <c r="H18" i="2"/>
  <c r="H15" i="2"/>
  <c r="H25" i="2"/>
  <c r="H22" i="2"/>
  <c r="H19" i="2"/>
  <c r="H16" i="2"/>
  <c r="H13" i="2"/>
  <c r="H21" i="2"/>
  <c r="H12" i="2"/>
  <c r="H23" i="2"/>
  <c r="H20" i="2"/>
  <c r="H17" i="2"/>
  <c r="H14" i="2"/>
  <c r="H11" i="2"/>
  <c r="A33" i="1"/>
  <c r="H4" i="5" l="1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E12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길벗컴활1급\01 엑셀\03 기본모의고사\사원관리.accdb" keepAlive="1" name="사원관리" type="5" refreshedVersion="6">
    <dbPr connection="Provider=Microsoft.ACE.OLEDB.12.0;User ID=Admin;Data Source=C:\길벗컴활1급\01 엑셀\03 기본모의고사\사원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명부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<sst xmlns="http://schemas.openxmlformats.org/spreadsheetml/2006/main" count="431" uniqueCount="185">
  <si>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</si>
  <si>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</si>
  <si>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</si>
  <si>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</si>
  <si>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</si>
  <si>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</si>
  <si>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</si>
  <si>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</si>
  <si>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</si>
  <si>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</si>
  <si>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</si>
  <si>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</si>
  <si>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</si>
  <si>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</si>
  <si>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</si>
  <si>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</si>
  <si>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</si>
  <si>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</si>
  <si>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</si>
  <si>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</si>
  <si>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</si>
  <si>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</si>
  <si>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</si>
  <si>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</si>
  <si>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</si>
  <si>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</si>
  <si>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</si>
  <si>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</si>
  <si>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</si>
  <si>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</si>
  <si>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</si>
  <si>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</si>
  <si>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</si>
  <si>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</si>
  <si>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</si>
  <si>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</si>
  <si>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</si>
  <si>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</si>
  <si>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</si>
  <si>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</si>
  <si>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</si>
  <si>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</si>
  <si>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</si>
  <si>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</si>
  <si>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</si>
  <si>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</si>
  <si>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</si>
  <si>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</si>
  <si>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</si>
  <si>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</si>
  <si>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</si>
  <si>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</si>
  <si>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</si>
  <si>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</si>
  <si>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</si>
  <si>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</si>
  <si>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</si>
  <si>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</si>
  <si>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</si>
  <si>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</si>
  <si>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</si>
  <si>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</si>
  <si>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</si>
  <si>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</si>
  <si>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</si>
  <si>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</si>
  <si>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</si>
  <si>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</si>
  <si>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</si>
  <si>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</si>
  <si>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</si>
  <si>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</si>
  <si>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</si>
  <si>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</si>
  <si>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</si>
  <si>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</si>
  <si>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</si>
  <si>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</si>
  <si>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</si>
  <si>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</si>
  <si>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</si>
  <si>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</si>
  <si>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</si>
  <si>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</si>
  <si>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</si>
  <si>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</si>
  <si>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</si>
  <si>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</si>
  <si>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</si>
  <si>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</si>
  <si>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</si>
  <si>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</si>
  <si>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</si>
  <si>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</si>
  <si>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</si>
  <si>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</si>
  <si>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</si>
  <si>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</si>
  <si>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</si>
  <si>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</si>
  <si>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</si>
  <si>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</si>
  <si>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</si>
  <si>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</si>
  <si>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</si>
  <si>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</si>
  <si>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</si>
  <si>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</si>
  <si>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</si>
  <si>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</si>
  <si>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</si>
  <si>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</si>
  <si>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</si>
  <si>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</si>
  <si>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</si>
  <si>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</si>
  <si>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</si>
  <si>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</si>
  <si>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</si>
  <si>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</si>
  <si>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</si>
  <si>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</si>
  <si>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</si>
  <si>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</si>
  <si>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</si>
  <si>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</si>
  <si>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</si>
  <si>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</si>
  <si>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</si>
  <si>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</si>
  <si>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</si>
  <si>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</si>
  <si>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</si>
  <si>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</si>
  <si>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경리부</t>
  </si>
  <si>
    <t>광고부</t>
  </si>
  <si>
    <t>기획부</t>
  </si>
  <si>
    <t>디자인</t>
  </si>
  <si>
    <t>영업부</t>
  </si>
  <si>
    <t>유통부</t>
  </si>
  <si>
    <t>인사부</t>
  </si>
  <si>
    <t>총무부</t>
  </si>
  <si>
    <t>판촉부</t>
  </si>
  <si>
    <t>대리</t>
  </si>
  <si>
    <t>주임</t>
  </si>
  <si>
    <t>사원</t>
  </si>
  <si>
    <t>합계 : 기본급</t>
  </si>
  <si>
    <t>직위</t>
  </si>
  <si>
    <t>값</t>
  </si>
  <si>
    <t>합계 : 상여금</t>
  </si>
  <si>
    <t>사번</t>
  </si>
  <si>
    <t>주민등록번호</t>
  </si>
  <si>
    <t>연락처</t>
  </si>
  <si>
    <t>입사일</t>
  </si>
  <si>
    <t>생일</t>
  </si>
  <si>
    <t>부양가족수</t>
  </si>
  <si>
    <t>기본급</t>
  </si>
  <si>
    <t>수당</t>
  </si>
  <si>
    <t>2017-0024</t>
  </si>
  <si>
    <t>임종국</t>
  </si>
  <si>
    <t>721126-1691510</t>
  </si>
  <si>
    <t>378-8746</t>
  </si>
  <si>
    <t>11월26일</t>
  </si>
  <si>
    <t>2021-0015</t>
  </si>
  <si>
    <t>송명근</t>
  </si>
  <si>
    <t>741109-1270948</t>
  </si>
  <si>
    <t>800-6543</t>
  </si>
  <si>
    <t>11월09일</t>
  </si>
  <si>
    <t>2018-0005</t>
  </si>
  <si>
    <t>이춘식</t>
  </si>
  <si>
    <t>770204-1676086</t>
  </si>
  <si>
    <t>945-5199</t>
  </si>
  <si>
    <t>02월04일</t>
  </si>
  <si>
    <t>$B$15</t>
  </si>
  <si>
    <t>$B$16</t>
  </si>
  <si>
    <t>$E$12</t>
  </si>
  <si>
    <t>단가 증가</t>
  </si>
  <si>
    <t>단가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</si>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</sst>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#,##0&quot;원&quot;"/>
    <numFmt numFmtId="180" formatCode="[=0]&quot;◆&quot;\ ;\ &quot;&quot;"/>
    <numFmt numFmtId="181" formatCode="@&quot;님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2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4" fontId="0" fillId="0" borderId="0" xfId="0" applyNumberFormat="1">
      <alignment vertical="center"/>
    </xf>
    <xf numFmtId="41" fontId="0" fillId="0" borderId="8" xfId="0" applyNumberFormat="1" applyBorder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>
      <alignment vertical="center"/>
    </xf>
    <xf numFmtId="0" fontId="14" fillId="0" borderId="0" xfId="0" applyFont="1" applyAlignment="1">
      <alignment vertical="top" wrapText="1"/>
    </xf>
    <xf numFmtId="180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00000000-0005-0000-0000-000004000000}"/>
  </cellStyles>
  <dxfs count="2">
    <dxf>
      <numFmt numFmtId="19" formatCode="yyyy/mm/dd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1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FDF9-48BD-A670-89F9B198A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solidFill>
          <a:schemeClr val="bg1">
            <a:lumMod val="75000"/>
          </a:schemeClr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</xdr:colOff>
      <xdr:row>11</xdr:row>
      <xdr:rowOff>218440</xdr:rowOff>
    </xdr:from>
    <xdr:to>
      <xdr:col>7</xdr:col>
      <xdr:colOff>655320</xdr:colOff>
      <xdr:row>28</xdr:row>
      <xdr:rowOff>22860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0</xdr:row>
          <xdr:rowOff>209549</xdr:rowOff>
        </xdr:from>
        <xdr:to>
          <xdr:col>6</xdr:col>
          <xdr:colOff>0</xdr:colOff>
          <xdr:row>3</xdr:row>
          <xdr:rowOff>9524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19050</xdr:colOff>
          <xdr:row>3</xdr:row>
          <xdr:rowOff>0</xdr:rowOff>
        </xdr:from>
        <xdr:to>
          <xdr:col>5</xdr:col>
          <xdr:colOff>676275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123825</xdr:rowOff>
        </xdr:from>
        <xdr:to>
          <xdr:col>6</xdr:col>
          <xdr:colOff>514350</xdr:colOff>
          <xdr:row>2</xdr:row>
          <xdr:rowOff>28575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WU" refreshedDate="45537.646614930556" createdVersion="6" refreshedVersion="6" minRefreshableVersion="3" recordCount="30" xr:uid="{00000000-000A-0000-FFFF-FFFF14000000}">
  <cacheSource type="external" connectionId="1"/>
  <cacheFields count="12">
    <cacheField name="사번" numFmtId="0">
      <sharedItems count="30">
        <s v="2017-0001"/>
        <s v="2022-0002"/>
        <s v="2021-0003"/>
        <s v="2017-0004"/>
        <s v="2018-0005"/>
        <s v="2018-0006"/>
        <s v="2023-0007"/>
        <s v="2021-0008"/>
        <s v="2018-0009"/>
        <s v="2023-0010"/>
        <s v="2023-0011"/>
        <s v="2023-0012"/>
        <s v="2023-0013"/>
        <s v="2021-0014"/>
        <s v="2021-0015"/>
        <s v="2021-0016"/>
        <s v="2023-0017"/>
        <s v="2018-0018"/>
        <s v="2023-0019"/>
        <s v="2023-0020"/>
        <s v="2023-0021"/>
        <s v="2023-0022"/>
        <s v="2017-0023"/>
        <s v="2017-0024"/>
        <s v="2023-0025"/>
        <s v="2020-0026"/>
        <s v="2021-0027"/>
        <s v="2023-0028"/>
        <s v="2023-0029"/>
        <s v="2020-0030"/>
      </sharedItems>
    </cacheField>
    <cacheField name="이름" numFmtId="0">
      <sharedItems count="30">
        <s v="김민재"/>
        <s v="이은희"/>
        <s v="신영희"/>
        <s v="박영자"/>
        <s v="이춘식"/>
        <s v="김인수"/>
        <s v="성석제"/>
        <s v="이문열"/>
        <s v="양재천"/>
        <s v="박용현"/>
        <s v="김평식"/>
        <s v="이광석"/>
        <s v="김민환"/>
        <s v="이출하"/>
        <s v="송명근"/>
        <s v="송연정"/>
        <s v="김성희"/>
        <s v="고영욱"/>
        <s v="박은실"/>
        <s v="신성호"/>
        <s v="설영범"/>
        <s v="김영민"/>
        <s v="문선희"/>
        <s v="임종국"/>
        <s v="이완호"/>
        <s v="김익태"/>
        <s v="문영래"/>
        <s v="남기원"/>
        <s v="황유진"/>
        <s v="김동길"/>
      </sharedItems>
    </cacheField>
    <cacheField name="주민등록번호" numFmtId="0">
      <sharedItems count="30">
        <s v="760320-1511562"/>
        <s v="740828-2181541"/>
        <s v="760310-2579250"/>
        <s v="730806-2307650"/>
        <s v="770204-1676086"/>
        <s v="800418-1618106"/>
        <s v="700125-1384267"/>
        <s v="700326-1749952"/>
        <s v="770730-1858178"/>
        <s v="780409-1157414"/>
        <s v="770619-1534390"/>
        <s v="720815-1841910"/>
        <s v="720419-1201665"/>
        <s v="710916-1722044"/>
        <s v="741109-1270948"/>
        <s v="711123-2263604"/>
        <s v="720724-2385375"/>
        <s v="761201-1529572"/>
        <s v="711220-2590268"/>
        <s v="761115-1450112"/>
        <s v="710611-1163137"/>
        <s v="791025-1332578"/>
        <s v="740923-2343679"/>
        <s v="721126-1691510"/>
        <s v="711117-1823779"/>
        <s v="701202-1298639"/>
        <s v="770528-1137508"/>
        <s v="740705-1472879"/>
        <s v="710725-2731128"/>
        <s v="731011-1790333"/>
      </sharedItems>
    </cacheField>
    <cacheField name="연락처" numFmtId="0">
      <sharedItems count="30">
        <s v="867-8567"/>
        <s v="556-0945"/>
        <s v="890-4569"/>
        <s v="834-5734"/>
        <s v="945-5199"/>
        <s v="523-1908"/>
        <s v="485-6286"/>
        <s v="635-6711"/>
        <s v="894-7580"/>
        <s v="835-6745"/>
        <s v="856-7835"/>
        <s v="890-5763"/>
        <s v="819-0055"/>
        <s v="846-7856"/>
        <s v="800-6543"/>
        <s v="354-8723"/>
        <s v="785-0678"/>
        <s v="834-5634"/>
        <s v="552-2756"/>
        <s v="734-7520"/>
        <s v="734-5910"/>
        <s v="756-7856"/>
        <s v="895-6758"/>
        <s v="378-8746"/>
        <s v="785-7456"/>
        <s v="905-6845"/>
        <s v="245-8800"/>
        <s v="934-3355"/>
        <s v="574-6729"/>
        <s v="648-6538"/>
      </sharedItems>
    </cacheField>
    <cacheField name="입사일" numFmtId="0">
      <sharedItems containsSemiMixedTypes="0" containsNonDate="0" containsDate="1" containsString="0" minDate="2017-04-08T00:00:00" maxDate="2023-10-21T00:00:00" count="30">
        <d v="2017-11-05T00:00:00"/>
        <d v="2022-03-11T00:00:00"/>
        <d v="2021-04-15T00:00:00"/>
        <d v="2017-09-24T00:00:00"/>
        <d v="2018-03-15T00:00:00"/>
        <d v="2018-11-07T00:00:00"/>
        <d v="2023-02-10T00:00:00"/>
        <d v="2021-02-17T00:00:00"/>
        <d v="2018-11-10T00:00:00"/>
        <d v="2023-06-19T00:00:00"/>
        <d v="2023-10-20T00:00:00"/>
        <d v="2023-08-21T00:00:00"/>
        <d v="2023-06-23T00:00:00"/>
        <d v="2021-07-04T00:00:00"/>
        <d v="2021-09-23T00:00:00"/>
        <d v="2021-02-27T00:00:00"/>
        <d v="2023-10-04T00:00:00"/>
        <d v="2018-08-23T00:00:00"/>
        <d v="2023-04-02T00:00:00"/>
        <d v="2023-01-05T00:00:00"/>
        <d v="2023-01-01T00:00:00"/>
        <d v="2023-09-17T00:00:00"/>
        <d v="2017-04-08T00:00:00"/>
        <d v="2017-11-27T00:00:00"/>
        <d v="2023-08-09T00:00:00"/>
        <d v="2020-01-31T00:00:00"/>
        <d v="2021-11-11T00:00:00"/>
        <d v="2023-07-14T00:00:00"/>
        <d v="2023-03-01T00:00:00"/>
        <d v="2020-02-22T00:00:00"/>
      </sharedItems>
    </cacheField>
    <cacheField name="부서" numFmtId="0">
      <sharedItems count="9">
        <s v="판촉부"/>
        <s v="총무부"/>
        <s v="기획부"/>
        <s v="인사부"/>
        <s v="유통부"/>
        <s v="광고부"/>
        <s v="영업부"/>
        <s v="디자인"/>
        <s v="경리부"/>
      </sharedItems>
    </cacheField>
    <cacheField name="직위" numFmtId="0">
      <sharedItems count="3">
        <s v="대리"/>
        <s v="주임"/>
        <s v="사원"/>
      </sharedItems>
    </cacheField>
    <cacheField name="생일" numFmtId="0">
      <sharedItems count="30">
        <s v="03월20일"/>
        <s v="08월28일"/>
        <s v="03월10일"/>
        <s v="08월06일"/>
        <s v="02월04일"/>
        <s v="04월18일"/>
        <s v="01월25일"/>
        <s v="03월26일"/>
        <s v="07월30일"/>
        <s v="04월09일"/>
        <s v="06월19일"/>
        <s v="08월15일"/>
        <s v="04월19일"/>
        <s v="09월16일"/>
        <s v="11월09일"/>
        <s v="11월23일"/>
        <s v="07월24일"/>
        <s v="12월01일"/>
        <s v="12월20일"/>
        <s v="11월15일"/>
        <s v="06월11일"/>
        <s v="10월25일"/>
        <s v="09월23일"/>
        <s v="11월26일"/>
        <s v="11월17일"/>
        <s v="12월02일"/>
        <s v="05월28일"/>
        <s v="07월05일"/>
        <s v="07월25일"/>
        <s v="10월11일"/>
      </sharedItems>
    </cacheField>
    <cacheField name="부양가족수" numFmtId="0">
      <sharedItems containsSemiMixedTypes="0" containsString="0" containsNumber="1" containsInteger="1" minValue="1" maxValue="5" count="5">
        <n v="3"/>
        <n v="2"/>
        <n v="5"/>
        <n v="4"/>
        <n v="1"/>
      </sharedItems>
    </cacheField>
    <cacheField name="기본급" numFmtId="0">
      <sharedItems containsSemiMixedTypes="0" containsString="0" containsNumber="1" containsInteger="1" minValue="900000" maxValue="1000000" count="3">
        <n v="1000000"/>
        <n v="950000"/>
        <n v="900000"/>
      </sharedItems>
    </cacheField>
    <cacheField name="수당" numFmtId="0">
      <sharedItems containsSemiMixedTypes="0" containsString="0" containsNumber="1" containsInteger="1" minValue="0" maxValue="50000" count="4">
        <n v="30000"/>
        <n v="0"/>
        <n v="20140"/>
        <n v="50000"/>
      </sharedItems>
    </cacheField>
    <cacheField name="상여금" numFmtId="0" formula=" ROUND(기본급*15%,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  <x v="1"/>
  </r>
  <r>
    <x v="2"/>
    <x v="2"/>
    <x v="2"/>
    <x v="2"/>
    <x v="2"/>
    <x v="2"/>
    <x v="1"/>
    <x v="2"/>
    <x v="0"/>
    <x v="1"/>
    <x v="1"/>
  </r>
  <r>
    <x v="3"/>
    <x v="3"/>
    <x v="3"/>
    <x v="3"/>
    <x v="3"/>
    <x v="3"/>
    <x v="0"/>
    <x v="3"/>
    <x v="2"/>
    <x v="0"/>
    <x v="1"/>
  </r>
  <r>
    <x v="4"/>
    <x v="4"/>
    <x v="4"/>
    <x v="4"/>
    <x v="4"/>
    <x v="4"/>
    <x v="0"/>
    <x v="4"/>
    <x v="3"/>
    <x v="0"/>
    <x v="1"/>
  </r>
  <r>
    <x v="5"/>
    <x v="5"/>
    <x v="5"/>
    <x v="5"/>
    <x v="5"/>
    <x v="1"/>
    <x v="0"/>
    <x v="5"/>
    <x v="0"/>
    <x v="0"/>
    <x v="1"/>
  </r>
  <r>
    <x v="6"/>
    <x v="6"/>
    <x v="6"/>
    <x v="6"/>
    <x v="6"/>
    <x v="1"/>
    <x v="2"/>
    <x v="6"/>
    <x v="4"/>
    <x v="2"/>
    <x v="1"/>
  </r>
  <r>
    <x v="7"/>
    <x v="7"/>
    <x v="7"/>
    <x v="7"/>
    <x v="7"/>
    <x v="5"/>
    <x v="1"/>
    <x v="7"/>
    <x v="4"/>
    <x v="1"/>
    <x v="2"/>
  </r>
  <r>
    <x v="8"/>
    <x v="8"/>
    <x v="8"/>
    <x v="8"/>
    <x v="8"/>
    <x v="1"/>
    <x v="0"/>
    <x v="8"/>
    <x v="0"/>
    <x v="0"/>
    <x v="1"/>
  </r>
  <r>
    <x v="9"/>
    <x v="9"/>
    <x v="9"/>
    <x v="9"/>
    <x v="9"/>
    <x v="0"/>
    <x v="2"/>
    <x v="9"/>
    <x v="1"/>
    <x v="2"/>
    <x v="0"/>
  </r>
  <r>
    <x v="10"/>
    <x v="10"/>
    <x v="10"/>
    <x v="10"/>
    <x v="10"/>
    <x v="6"/>
    <x v="2"/>
    <x v="10"/>
    <x v="1"/>
    <x v="2"/>
    <x v="3"/>
  </r>
  <r>
    <x v="11"/>
    <x v="11"/>
    <x v="11"/>
    <x v="11"/>
    <x v="11"/>
    <x v="7"/>
    <x v="2"/>
    <x v="11"/>
    <x v="0"/>
    <x v="2"/>
    <x v="1"/>
  </r>
  <r>
    <x v="12"/>
    <x v="12"/>
    <x v="12"/>
    <x v="12"/>
    <x v="12"/>
    <x v="0"/>
    <x v="2"/>
    <x v="12"/>
    <x v="2"/>
    <x v="2"/>
    <x v="0"/>
  </r>
  <r>
    <x v="13"/>
    <x v="13"/>
    <x v="13"/>
    <x v="13"/>
    <x v="13"/>
    <x v="3"/>
    <x v="1"/>
    <x v="13"/>
    <x v="1"/>
    <x v="1"/>
    <x v="1"/>
  </r>
  <r>
    <x v="14"/>
    <x v="14"/>
    <x v="14"/>
    <x v="14"/>
    <x v="14"/>
    <x v="4"/>
    <x v="0"/>
    <x v="14"/>
    <x v="4"/>
    <x v="1"/>
    <x v="1"/>
  </r>
  <r>
    <x v="15"/>
    <x v="15"/>
    <x v="15"/>
    <x v="15"/>
    <x v="15"/>
    <x v="0"/>
    <x v="1"/>
    <x v="15"/>
    <x v="3"/>
    <x v="1"/>
    <x v="0"/>
  </r>
  <r>
    <x v="16"/>
    <x v="16"/>
    <x v="16"/>
    <x v="16"/>
    <x v="16"/>
    <x v="3"/>
    <x v="2"/>
    <x v="16"/>
    <x v="1"/>
    <x v="2"/>
    <x v="1"/>
  </r>
  <r>
    <x v="17"/>
    <x v="17"/>
    <x v="17"/>
    <x v="17"/>
    <x v="17"/>
    <x v="0"/>
    <x v="0"/>
    <x v="17"/>
    <x v="4"/>
    <x v="0"/>
    <x v="0"/>
  </r>
  <r>
    <x v="18"/>
    <x v="18"/>
    <x v="18"/>
    <x v="18"/>
    <x v="18"/>
    <x v="8"/>
    <x v="0"/>
    <x v="18"/>
    <x v="0"/>
    <x v="0"/>
    <x v="1"/>
  </r>
  <r>
    <x v="19"/>
    <x v="19"/>
    <x v="19"/>
    <x v="19"/>
    <x v="19"/>
    <x v="7"/>
    <x v="2"/>
    <x v="19"/>
    <x v="1"/>
    <x v="2"/>
    <x v="1"/>
  </r>
  <r>
    <x v="20"/>
    <x v="20"/>
    <x v="20"/>
    <x v="20"/>
    <x v="20"/>
    <x v="0"/>
    <x v="2"/>
    <x v="20"/>
    <x v="3"/>
    <x v="2"/>
    <x v="0"/>
  </r>
  <r>
    <x v="21"/>
    <x v="21"/>
    <x v="21"/>
    <x v="21"/>
    <x v="21"/>
    <x v="1"/>
    <x v="2"/>
    <x v="21"/>
    <x v="1"/>
    <x v="2"/>
    <x v="1"/>
  </r>
  <r>
    <x v="22"/>
    <x v="22"/>
    <x v="22"/>
    <x v="22"/>
    <x v="22"/>
    <x v="7"/>
    <x v="0"/>
    <x v="22"/>
    <x v="4"/>
    <x v="0"/>
    <x v="1"/>
  </r>
  <r>
    <x v="23"/>
    <x v="23"/>
    <x v="23"/>
    <x v="23"/>
    <x v="23"/>
    <x v="4"/>
    <x v="0"/>
    <x v="23"/>
    <x v="1"/>
    <x v="0"/>
    <x v="1"/>
  </r>
  <r>
    <x v="24"/>
    <x v="24"/>
    <x v="24"/>
    <x v="24"/>
    <x v="24"/>
    <x v="2"/>
    <x v="2"/>
    <x v="24"/>
    <x v="4"/>
    <x v="2"/>
    <x v="1"/>
  </r>
  <r>
    <x v="25"/>
    <x v="25"/>
    <x v="25"/>
    <x v="25"/>
    <x v="25"/>
    <x v="5"/>
    <x v="1"/>
    <x v="25"/>
    <x v="1"/>
    <x v="1"/>
    <x v="2"/>
  </r>
  <r>
    <x v="26"/>
    <x v="26"/>
    <x v="26"/>
    <x v="26"/>
    <x v="26"/>
    <x v="3"/>
    <x v="0"/>
    <x v="26"/>
    <x v="1"/>
    <x v="1"/>
    <x v="1"/>
  </r>
  <r>
    <x v="27"/>
    <x v="27"/>
    <x v="27"/>
    <x v="27"/>
    <x v="27"/>
    <x v="2"/>
    <x v="2"/>
    <x v="27"/>
    <x v="0"/>
    <x v="2"/>
    <x v="1"/>
  </r>
  <r>
    <x v="28"/>
    <x v="28"/>
    <x v="28"/>
    <x v="28"/>
    <x v="28"/>
    <x v="2"/>
    <x v="2"/>
    <x v="28"/>
    <x v="0"/>
    <x v="2"/>
    <x v="1"/>
  </r>
  <r>
    <x v="29"/>
    <x v="29"/>
    <x v="29"/>
    <x v="29"/>
    <x v="29"/>
    <x v="4"/>
    <x v="1"/>
    <x v="29"/>
    <x v="1"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A00-000000000000}" name="피벗 테이블1" cacheId="0" applyNumberFormats="0" applyBorderFormats="0" applyFontFormats="0" applyPatternFormats="0" applyAlignmentFormats="0" applyWidthHeightFormats="1" dataCaption="값" updatedVersion="6" minRefreshableVersion="3" useAutoFormatting="1" rowGrandTotals="0" colGrandTotals="0" itemPrintTitles="1" createdVersion="6" indent="0" compact="0" compactData="0" multipleFieldFilters="0" fieldListSortAscending="1">
  <location ref="A4:G15" firstHeaderRow="1" firstDataRow="3" firstDataCol="1" rowPageCount="1" colPageCount="1"/>
  <pivotFields count="12">
    <pivotField compact="0" outline="0" showAll="0" defaultSubtotal="0"/>
    <pivotField axis="axisPage" compact="0" outline="0" showAll="0" defaultSubtotal="0">
      <items count="30">
        <item x="17"/>
        <item x="29"/>
        <item x="0"/>
        <item x="12"/>
        <item x="16"/>
        <item x="21"/>
        <item x="25"/>
        <item x="5"/>
        <item x="10"/>
        <item x="27"/>
        <item x="22"/>
        <item x="26"/>
        <item x="3"/>
        <item x="9"/>
        <item x="18"/>
        <item x="20"/>
        <item x="6"/>
        <item x="14"/>
        <item x="15"/>
        <item x="19"/>
        <item x="2"/>
        <item x="8"/>
        <item x="11"/>
        <item x="7"/>
        <item x="24"/>
        <item x="1"/>
        <item x="4"/>
        <item x="13"/>
        <item x="23"/>
        <item x="28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sortType="descending" defaultSubtotal="0">
      <items count="9">
        <item x="0"/>
        <item x="1"/>
        <item x="3"/>
        <item x="4"/>
        <item x="6"/>
        <item x="7"/>
        <item x="2"/>
        <item x="5"/>
        <item x="8"/>
      </items>
    </pivotField>
    <pivotField axis="axisCol" compact="0" outline="0" showAll="0" sortType="ascending" defaultSubtotal="0">
      <items count="3">
        <item x="0"/>
        <item x="2"/>
        <item x="1"/>
      </items>
    </pivotField>
    <pivotField compact="0" outline="0" showAll="0" defaultSubtotal="0"/>
    <pivotField compact="0" outline="0" showAll="0" defaultSubtotal="0"/>
    <pivotField dataField="1" compact="0" outline="0" showAll="0" defaultSubtotal="0"/>
    <pivotField compact="0" outline="0" showAll="0" defaultSubtotal="0"/>
    <pivotField dataField="1" compact="0" outline="0" dragToRow="0" dragToCol="0" dragToPage="0" showAll="0" defaultSubtota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Fields count="2">
    <field x="6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1" hier="-1"/>
  </pageFields>
  <dataFields count="2">
    <dataField name="합계 : 기본급" fld="9" baseField="5" baseItem="0" numFmtId="179"/>
    <dataField name="합계 : 상여금" fld="11" baseField="0" baseItem="0" numFmtId="179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표1" displayName="표1" ref="A1:K4" totalsRowShown="0">
  <autoFilter ref="A1:K4" xr:uid="{00000000-0009-0000-0100-000001000000}"/>
  <tableColumns count="11">
    <tableColumn id="1" xr3:uid="{00000000-0010-0000-0000-000001000000}" name="사번"/>
    <tableColumn id="2" xr3:uid="{00000000-0010-0000-0000-000002000000}" name="이름"/>
    <tableColumn id="3" xr3:uid="{00000000-0010-0000-0000-000003000000}" name="주민등록번호"/>
    <tableColumn id="4" xr3:uid="{00000000-0010-0000-0000-000004000000}" name="연락처"/>
    <tableColumn id="5" xr3:uid="{00000000-0010-0000-0000-000005000000}" name="입사일" dataDxfId="0"/>
    <tableColumn id="6" xr3:uid="{00000000-0010-0000-0000-000006000000}" name="부서"/>
    <tableColumn id="7" xr3:uid="{00000000-0010-0000-0000-000007000000}" name="직위"/>
    <tableColumn id="8" xr3:uid="{00000000-0010-0000-0000-000008000000}" name="생일"/>
    <tableColumn id="9" xr3:uid="{00000000-0010-0000-0000-000009000000}" name="부양가족수"/>
    <tableColumn id="10" xr3:uid="{00000000-0010-0000-0000-00000A000000}" name="기본급"/>
    <tableColumn id="11" xr3:uid="{00000000-0010-0000-0000-00000B000000}" name="수당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39"/>
  <sheetViews>
    <sheetView workbookViewId="0">
      <selection activeCell="J12" sqref="J12"/>
    </sheetView>
  </sheetViews>
  <sheetFormatPr defaultRowHeight="16.5"/>
  <cols>
    <col min="1" max="1" width="9.25" bestFit="1" customWidth="1"/>
    <col min="2" max="2" width="6" bestFit="1" customWidth="1"/>
    <col min="3" max="3" width="13.25" bestFit="1" customWidth="1"/>
    <col min="4" max="4" width="7.375" bestFit="1" customWidth="1"/>
    <col min="5" max="5" width="5.5" bestFit="1" customWidth="1"/>
    <col min="6" max="6" width="10.875" bestFit="1" customWidth="1"/>
    <col min="7" max="7" width="14" bestFit="1" customWidth="1"/>
    <col min="8" max="8" width="12.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 xml:space="preserve"> AND( LEFT( $C3,2)="한솔", $E3&gt;AVERAGE($E$3:$E$30))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1" priority="1">
      <formula>ISEVEN(QUOTIENT(ROW(A3),3))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I9"/>
  <sheetViews>
    <sheetView tabSelected="1" workbookViewId="0">
      <selection activeCell="J24" sqref="J24"/>
    </sheetView>
  </sheetViews>
  <sheetFormatPr defaultRowHeight="16.5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A6">
        <v>3</v>
      </c>
      <c r="B6" t="s">
        <v>121</v>
      </c>
      <c r="C6" t="s">
        <v>127</v>
      </c>
      <c r="D6">
        <v>100</v>
      </c>
      <c r="E6" s="19">
        <v>20000</v>
      </c>
      <c r="H6" t="s">
        <v>125</v>
      </c>
      <c r="I6">
        <v>350</v>
      </c>
    </row>
    <row r="7" spans="1:9">
      <c r="A7">
        <v>5</v>
      </c>
      <c r="B7" t="s">
        <v>121</v>
      </c>
      <c r="C7" t="s">
        <v>122</v>
      </c>
      <c r="D7">
        <v>50</v>
      </c>
      <c r="E7" s="19">
        <v>10000</v>
      </c>
      <c r="H7" t="s">
        <v>126</v>
      </c>
      <c r="I7">
        <v>300</v>
      </c>
    </row>
    <row r="8" spans="1:9">
      <c r="A8">
        <v>5</v>
      </c>
      <c r="B8" t="s">
        <v>121</v>
      </c>
      <c r="C8" t="s">
        <v>124</v>
      </c>
      <c r="D8">
        <v>45</v>
      </c>
      <c r="E8" s="19">
        <v>24750</v>
      </c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123825</xdr:rowOff>
              </from>
              <to>
                <xdr:col>6</xdr:col>
                <xdr:colOff>514350</xdr:colOff>
                <xdr:row>2</xdr:row>
                <xdr:rowOff>28575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I60"/>
  <sheetViews>
    <sheetView view="pageBreakPreview" zoomScale="60" zoomScaleNormal="100" workbookViewId="0">
      <selection activeCell="C12" sqref="C12"/>
    </sheetView>
  </sheetViews>
  <sheetFormatPr defaultRowHeight="16.5"/>
  <cols>
    <col min="1" max="1" width="9.25" bestFit="1" customWidth="1"/>
    <col min="2" max="2" width="5.5" bestFit="1" customWidth="1"/>
    <col min="3" max="3" width="15.125" bestFit="1" customWidth="1"/>
    <col min="4" max="4" width="7.625" customWidth="1"/>
    <col min="5" max="5" width="5.875" customWidth="1"/>
    <col min="6" max="6" width="8.75" customWidth="1"/>
    <col min="7" max="7" width="11" customWidth="1"/>
    <col min="8" max="8" width="9.6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I40"/>
  <sheetViews>
    <sheetView workbookViewId="0">
      <selection activeCell="H10" sqref="H10"/>
    </sheetView>
  </sheetViews>
  <sheetFormatPr defaultRowHeight="16.5"/>
  <cols>
    <col min="2" max="2" width="20.625" bestFit="1" customWidth="1"/>
    <col min="3" max="3" width="21.625" bestFit="1" customWidth="1"/>
    <col min="4" max="4" width="9.375" bestFit="1" customWidth="1"/>
    <col min="6" max="6" width="11" bestFit="1" customWidth="1"/>
    <col min="7" max="8" width="9" bestFit="1" customWidth="1"/>
    <col min="9" max="9" width="7.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 IF( ($B$10:$B$25=A3) *( (RIGHT($A$10:$A$25,1)="1") + (RIGHT($A$10:$A$25,1)="2")), $D$10:$D$25),2)</f>
        <v>15</v>
      </c>
      <c r="C3" s="5">
        <f>COUNTIFS( $B$10:$B$25,A3,$D$10:$D$25,"&gt;=20")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 IF( ($B$10:$B$25=A4) *( (RIGHT($A$10:$A$25,1)="1") + (RIGHT($A$10:$A$25,1)="2")), $D$10:$D$25),2)</f>
        <v>18</v>
      </c>
      <c r="C4" s="5">
        <f t="shared" ref="C4:C5" si="0">COUNTIFS( $B$10:$B$25,A4,$D$10:$D$25,"&gt;=20")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 IF( ($B$10:$B$25=A5) *( (RIGHT($A$10:$A$25,1)="1") + (RIGHT($A$10:$A$25,1)="2")), $D$10:$D$25),2)</f>
        <v>20</v>
      </c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SUBSTITUTE(A10,LEFT(A10,1),LEFT(B10,1),1)</f>
        <v>녹001</v>
      </c>
      <c r="D10" s="7">
        <v>38</v>
      </c>
      <c r="E10" s="8">
        <f>HLOOKUP(  D10, $F$2:$I$4, MATCH(LEFT(A10,1),{"다","나"},-1)+1,TRUE)</f>
        <v>1300</v>
      </c>
      <c r="F10" s="9">
        <v>0.1</v>
      </c>
      <c r="G10" s="8">
        <f>PRODUCT(D10*E10*F10)</f>
        <v>4940</v>
      </c>
      <c r="H10" s="8" cm="1">
        <f t="array" ref="H10">fn생산단가(A10,E10)</f>
        <v>260</v>
      </c>
    </row>
    <row r="11" spans="1:9">
      <c r="A11" s="5" t="s">
        <v>51</v>
      </c>
      <c r="B11" s="5" t="s">
        <v>40</v>
      </c>
      <c r="C11" s="5" t="str">
        <f t="shared" ref="C11:C25" si="1">SUBSTITUTE(A11,LEFT(A11,1),LEFT(B11,1),1)</f>
        <v>카002</v>
      </c>
      <c r="D11" s="7">
        <v>26</v>
      </c>
      <c r="E11" s="8">
        <f>HLOOKUP(  D11, $F$2:$I$4, MATCH(LEFT(A11,1),{"다","나"},-1)+1,TRUE)</f>
        <v>1400</v>
      </c>
      <c r="F11" s="9">
        <v>0.08</v>
      </c>
      <c r="G11" s="8">
        <f t="shared" ref="G11:G25" si="2">PRODUCT(D11*E11*F11)</f>
        <v>2912</v>
      </c>
      <c r="H11" s="8" cm="1">
        <f t="array" ref="H11">fn생산단가(A11,E11)</f>
        <v>280</v>
      </c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>
        <f>HLOOKUP(  D12, $F$2:$I$4, MATCH(LEFT(A12,1),{"다","나"},-1)+1,TRUE)</f>
        <v>1400</v>
      </c>
      <c r="F12" s="9">
        <v>0.08</v>
      </c>
      <c r="G12" s="8">
        <f t="shared" si="2"/>
        <v>2240</v>
      </c>
      <c r="H12" s="8" cm="1">
        <f t="array" ref="H12">fn생산단가(A12,E12)</f>
        <v>280</v>
      </c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>
        <f>HLOOKUP(  D13, $F$2:$I$4, MATCH(LEFT(A13,1),{"다","나"},-1)+1,TRUE)</f>
        <v>1700</v>
      </c>
      <c r="F13" s="9">
        <v>0.03</v>
      </c>
      <c r="G13" s="8">
        <f t="shared" si="2"/>
        <v>255</v>
      </c>
      <c r="H13" s="8" cm="1">
        <f t="array" ref="H13">fn생산단가(A13,E13)</f>
        <v>340</v>
      </c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>
        <f>HLOOKUP(  D14, $F$2:$I$4, MATCH(LEFT(A14,1),{"다","나"},-1)+1,TRUE)</f>
        <v>1700</v>
      </c>
      <c r="F14" s="9">
        <v>0.03</v>
      </c>
      <c r="G14" s="8">
        <f t="shared" si="2"/>
        <v>255</v>
      </c>
      <c r="H14" s="8" cm="1">
        <f t="array" ref="H14">fn생산단가(A14,E14)</f>
        <v>340</v>
      </c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>
        <f>HLOOKUP(  D15, $F$2:$I$4, MATCH(LEFT(A15,1),{"다","나"},-1)+1,TRUE)</f>
        <v>3500</v>
      </c>
      <c r="F15" s="9">
        <v>0.05</v>
      </c>
      <c r="G15" s="8">
        <f t="shared" si="2"/>
        <v>2100</v>
      </c>
      <c r="H15" s="8" cm="1">
        <f t="array" ref="H15">fn생산단가(A15,E15)</f>
        <v>700</v>
      </c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>
        <f>HLOOKUP(  D16, $F$2:$I$4, MATCH(LEFT(A16,1),{"다","나"},-1)+1,TRUE)</f>
        <v>1500</v>
      </c>
      <c r="F16" s="9">
        <v>0.05</v>
      </c>
      <c r="G16" s="8">
        <f t="shared" si="2"/>
        <v>900</v>
      </c>
      <c r="H16" s="8" cm="1">
        <f t="array" ref="H16">fn생산단가(A16,E16)</f>
        <v>300</v>
      </c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>
        <f>HLOOKUP(  D17, $F$2:$I$4, MATCH(LEFT(A17,1),{"다","나"},-1)+1,TRUE)</f>
        <v>3350</v>
      </c>
      <c r="F17" s="9">
        <v>0.08</v>
      </c>
      <c r="G17" s="8">
        <f t="shared" si="2"/>
        <v>6164</v>
      </c>
      <c r="H17" s="8" cm="1">
        <f t="array" ref="H17">fn생산단가(A17,E17)</f>
        <v>670</v>
      </c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>
        <f>HLOOKUP(  D18, $F$2:$I$4, MATCH(LEFT(A18,1),{"다","나"},-1)+1,TRUE)</f>
        <v>1300</v>
      </c>
      <c r="F18" s="9">
        <v>0.1</v>
      </c>
      <c r="G18" s="8">
        <f t="shared" si="2"/>
        <v>4940</v>
      </c>
      <c r="H18" s="8" cm="1">
        <f t="array" ref="H18">fn생산단가(A18,E18)</f>
        <v>260</v>
      </c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>
        <f>HLOOKUP(  D19, $F$2:$I$4, MATCH(LEFT(A19,1),{"다","나"},-1)+1,TRUE)</f>
        <v>1500</v>
      </c>
      <c r="F19" s="9">
        <v>0.05</v>
      </c>
      <c r="G19" s="8">
        <f t="shared" si="2"/>
        <v>1125</v>
      </c>
      <c r="H19" s="8" cm="1">
        <f t="array" ref="H19">fn생산단가(A19,E19)</f>
        <v>300</v>
      </c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>
        <f>HLOOKUP(  D20, $F$2:$I$4, MATCH(LEFT(A20,1),{"다","나"},-1)+1,TRUE)</f>
        <v>1700</v>
      </c>
      <c r="F20" s="9">
        <v>0.03</v>
      </c>
      <c r="G20" s="8">
        <f t="shared" si="2"/>
        <v>408</v>
      </c>
      <c r="H20" s="8" cm="1">
        <f t="array" ref="H20">fn생산단가(A20,E20)</f>
        <v>340</v>
      </c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>
        <f>HLOOKUP(  D21, $F$2:$I$4, MATCH(LEFT(A21,1),{"다","나"},-1)+1,TRUE)</f>
        <v>1300</v>
      </c>
      <c r="F21" s="9">
        <v>0.1</v>
      </c>
      <c r="G21" s="8">
        <f t="shared" si="2"/>
        <v>4550</v>
      </c>
      <c r="H21" s="8" cm="1">
        <f t="array" ref="H21">fn생산단가(A21,E21)</f>
        <v>260</v>
      </c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>
        <f>HLOOKUP(  D22, $F$2:$I$4, MATCH(LEFT(A22,1),{"다","나"},-1)+1,TRUE)</f>
        <v>3500</v>
      </c>
      <c r="F22" s="9">
        <v>0.05</v>
      </c>
      <c r="G22" s="8">
        <f t="shared" si="2"/>
        <v>3150</v>
      </c>
      <c r="H22" s="8" cm="1">
        <f t="array" ref="H22">fn생산단가(A22,E22)</f>
        <v>700</v>
      </c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>
        <f>HLOOKUP(  D23, $F$2:$I$4, MATCH(LEFT(A23,1),{"다","나"},-1)+1,TRUE)</f>
        <v>1400</v>
      </c>
      <c r="F23" s="9">
        <v>0.08</v>
      </c>
      <c r="G23" s="8">
        <f t="shared" si="2"/>
        <v>2576</v>
      </c>
      <c r="H23" s="8" cm="1">
        <f t="array" ref="H23">fn생산단가(A23,E23)</f>
        <v>280</v>
      </c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>
        <f>HLOOKUP(  D24, $F$2:$I$4, MATCH(LEFT(A24,1),{"다","나"},-1)+1,TRUE)</f>
        <v>1300</v>
      </c>
      <c r="F24" s="9">
        <v>0.1</v>
      </c>
      <c r="G24" s="8">
        <f t="shared" si="2"/>
        <v>4550</v>
      </c>
      <c r="H24" s="8" cm="1">
        <f t="array" ref="H24">fn생산단가(A24,E24)</f>
        <v>260</v>
      </c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>
        <f>HLOOKUP(  D25, $F$2:$I$4, MATCH(LEFT(A25,1),{"다","나"},-1)+1,TRUE)</f>
        <v>3500</v>
      </c>
      <c r="F25" s="9">
        <v>0.05</v>
      </c>
      <c r="G25" s="8">
        <f t="shared" si="2"/>
        <v>1750</v>
      </c>
      <c r="H25" s="8" cm="1">
        <f t="array" ref="H25">fn생산단가(A25,E25)</f>
        <v>700</v>
      </c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 ($B$10:$B$25=$A30) * ($D$10:$D$25&gt;=B$29))</f>
        <v>3</v>
      </c>
      <c r="C30" s="7">
        <f t="array" ref="C30">SUM( ($B$10:$B$25=$A30) * ($D$10:$D$25&gt;=C$29))</f>
        <v>4</v>
      </c>
      <c r="D30" s="7">
        <f t="array" ref="D30">SUM( ($B$10:$B$25=$A30) * ($D$10:$D$25&gt;=D$29))</f>
        <v>5</v>
      </c>
      <c r="E30" s="7">
        <f t="array" ref="E30">SUM( ($B$10:$B$25=$A30) * ($D$10:$D$25&gt;=E$29))</f>
        <v>8</v>
      </c>
    </row>
    <row r="31" spans="1:8">
      <c r="A31" s="5" t="s">
        <v>38</v>
      </c>
      <c r="B31" s="7">
        <f t="array" ref="B31">SUM( ($B$10:$B$25=$A31) * ($D$10:$D$25&gt;=B$29))</f>
        <v>0</v>
      </c>
      <c r="C31" s="7">
        <f t="array" ref="C31">SUM( ($B$10:$B$25=$A31) * ($D$10:$D$25&gt;=C$29))</f>
        <v>1</v>
      </c>
      <c r="D31" s="7">
        <f t="array" ref="D31">SUM( ($B$10:$B$25=$A31) * ($D$10:$D$25&gt;=D$29))</f>
        <v>4</v>
      </c>
      <c r="E31" s="7">
        <f t="array" ref="E31">SUM( ($B$10:$B$25=$A31) * ($D$10:$D$25&gt;=E$29))</f>
        <v>4</v>
      </c>
    </row>
    <row r="32" spans="1:8">
      <c r="A32" s="5" t="s">
        <v>40</v>
      </c>
      <c r="B32" s="7">
        <f t="array" ref="B32">SUM( ($B$10:$B$25=$A32) * ($D$10:$D$25&gt;=B$29))</f>
        <v>1</v>
      </c>
      <c r="C32" s="7">
        <f t="array" ref="C32">SUM( ($B$10:$B$25=$A32) * ($D$10:$D$25&gt;=C$29))</f>
        <v>3</v>
      </c>
      <c r="D32" s="7">
        <f t="array" ref="D32">SUM( ($B$10:$B$25=$A32) * ($D$10:$D$25&gt;=D$29))</f>
        <v>4</v>
      </c>
      <c r="E32" s="7">
        <f t="array" ref="E32">SUM( ($B$10:$B$25=$A32) * ($D$10:$D$25&gt;=E$29))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SLN(C36,D36,E36)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3">SLN(C37,D37,E37)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3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3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3"/>
        <v>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K4"/>
  <sheetViews>
    <sheetView workbookViewId="0">
      <selection activeCell="G21" sqref="G21"/>
    </sheetView>
  </sheetViews>
  <sheetFormatPr defaultRowHeight="16.5"/>
  <cols>
    <col min="3" max="3" width="13.375" customWidth="1"/>
    <col min="5" max="5" width="10.875" bestFit="1" customWidth="1"/>
    <col min="9" max="9" width="11.625" customWidth="1"/>
  </cols>
  <sheetData>
    <row r="1" spans="1:11">
      <c r="A1" t="s">
        <v>150</v>
      </c>
      <c r="B1" t="s">
        <v>132</v>
      </c>
      <c r="C1" t="s">
        <v>151</v>
      </c>
      <c r="D1" t="s">
        <v>152</v>
      </c>
      <c r="E1" t="s">
        <v>153</v>
      </c>
      <c r="F1" t="s">
        <v>89</v>
      </c>
      <c r="G1" t="s">
        <v>147</v>
      </c>
      <c r="H1" t="s">
        <v>154</v>
      </c>
      <c r="I1" t="s">
        <v>155</v>
      </c>
      <c r="J1" t="s">
        <v>156</v>
      </c>
      <c r="K1" t="s">
        <v>157</v>
      </c>
    </row>
    <row r="2" spans="1:11">
      <c r="A2" t="s">
        <v>158</v>
      </c>
      <c r="B2" t="s">
        <v>159</v>
      </c>
      <c r="C2" t="s">
        <v>160</v>
      </c>
      <c r="D2" t="s">
        <v>161</v>
      </c>
      <c r="E2" s="24">
        <v>43066</v>
      </c>
      <c r="F2" t="s">
        <v>139</v>
      </c>
      <c r="G2" t="s">
        <v>143</v>
      </c>
      <c r="H2" t="s">
        <v>162</v>
      </c>
      <c r="I2">
        <v>2</v>
      </c>
      <c r="J2">
        <v>1000000</v>
      </c>
      <c r="K2">
        <v>0</v>
      </c>
    </row>
    <row r="3" spans="1:11">
      <c r="A3" t="s">
        <v>163</v>
      </c>
      <c r="B3" t="s">
        <v>164</v>
      </c>
      <c r="C3" t="s">
        <v>165</v>
      </c>
      <c r="D3" t="s">
        <v>166</v>
      </c>
      <c r="E3" s="24">
        <v>44462</v>
      </c>
      <c r="F3" t="s">
        <v>139</v>
      </c>
      <c r="G3" t="s">
        <v>143</v>
      </c>
      <c r="H3" t="s">
        <v>167</v>
      </c>
      <c r="I3">
        <v>1</v>
      </c>
      <c r="J3">
        <v>950000</v>
      </c>
      <c r="K3">
        <v>0</v>
      </c>
    </row>
    <row r="4" spans="1:11">
      <c r="A4" t="s">
        <v>168</v>
      </c>
      <c r="B4" t="s">
        <v>169</v>
      </c>
      <c r="C4" t="s">
        <v>170</v>
      </c>
      <c r="D4" t="s">
        <v>171</v>
      </c>
      <c r="E4" s="24">
        <v>43174</v>
      </c>
      <c r="F4" t="s">
        <v>139</v>
      </c>
      <c r="G4" t="s">
        <v>143</v>
      </c>
      <c r="H4" t="s">
        <v>172</v>
      </c>
      <c r="I4">
        <v>4</v>
      </c>
      <c r="J4">
        <v>1000000</v>
      </c>
      <c r="K4">
        <v>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G15"/>
  <sheetViews>
    <sheetView workbookViewId="0">
      <selection activeCell="B10" sqref="B10"/>
    </sheetView>
  </sheetViews>
  <sheetFormatPr defaultRowHeight="16.5"/>
  <cols>
    <col min="1" max="1" width="7" customWidth="1"/>
    <col min="2" max="4" width="12.25" customWidth="1"/>
    <col min="5" max="7" width="12.25" bestFit="1" customWidth="1"/>
  </cols>
  <sheetData>
    <row r="2" spans="1:7">
      <c r="A2" s="22" t="s">
        <v>132</v>
      </c>
      <c r="B2" t="s">
        <v>133</v>
      </c>
    </row>
    <row r="4" spans="1:7">
      <c r="B4" s="22" t="s">
        <v>147</v>
      </c>
      <c r="C4" s="22" t="s">
        <v>148</v>
      </c>
    </row>
    <row r="5" spans="1:7">
      <c r="B5" t="s">
        <v>143</v>
      </c>
      <c r="D5" t="s">
        <v>145</v>
      </c>
      <c r="F5" t="s">
        <v>144</v>
      </c>
    </row>
    <row r="6" spans="1:7">
      <c r="A6" s="22" t="s">
        <v>89</v>
      </c>
      <c r="B6" t="s">
        <v>146</v>
      </c>
      <c r="C6" t="s">
        <v>149</v>
      </c>
      <c r="D6" t="s">
        <v>146</v>
      </c>
      <c r="E6" t="s">
        <v>149</v>
      </c>
      <c r="F6" t="s">
        <v>146</v>
      </c>
      <c r="G6" t="s">
        <v>149</v>
      </c>
    </row>
    <row r="7" spans="1:7">
      <c r="A7" t="s">
        <v>142</v>
      </c>
      <c r="B7" s="23">
        <v>2000000</v>
      </c>
      <c r="C7" s="23">
        <v>300000</v>
      </c>
      <c r="D7" s="23">
        <v>2700000</v>
      </c>
      <c r="E7" s="23">
        <v>410000</v>
      </c>
      <c r="F7" s="23">
        <v>950000</v>
      </c>
      <c r="G7" s="23">
        <v>140000</v>
      </c>
    </row>
    <row r="8" spans="1:7">
      <c r="A8" t="s">
        <v>141</v>
      </c>
      <c r="B8" s="23">
        <v>2000000</v>
      </c>
      <c r="C8" s="23">
        <v>300000</v>
      </c>
      <c r="D8" s="23">
        <v>1800000</v>
      </c>
      <c r="E8" s="23">
        <v>270000</v>
      </c>
      <c r="F8" s="23">
        <v>950000</v>
      </c>
      <c r="G8" s="23">
        <v>140000</v>
      </c>
    </row>
    <row r="9" spans="1:7">
      <c r="A9" t="s">
        <v>140</v>
      </c>
      <c r="B9" s="23">
        <v>1950000</v>
      </c>
      <c r="C9" s="23">
        <v>290000</v>
      </c>
      <c r="D9" s="23">
        <v>900000</v>
      </c>
      <c r="E9" s="23">
        <v>140000</v>
      </c>
      <c r="F9" s="23">
        <v>950000</v>
      </c>
      <c r="G9" s="23">
        <v>140000</v>
      </c>
    </row>
    <row r="10" spans="1:7">
      <c r="A10" t="s">
        <v>139</v>
      </c>
      <c r="B10" s="23">
        <v>2950000</v>
      </c>
      <c r="C10" s="23">
        <v>440000</v>
      </c>
      <c r="D10" s="23"/>
      <c r="E10" s="23">
        <v>0</v>
      </c>
      <c r="F10" s="23">
        <v>950000</v>
      </c>
      <c r="G10" s="23">
        <v>140000</v>
      </c>
    </row>
    <row r="11" spans="1:7">
      <c r="A11" t="s">
        <v>138</v>
      </c>
      <c r="B11" s="23"/>
      <c r="C11" s="23">
        <v>0</v>
      </c>
      <c r="D11" s="23">
        <v>900000</v>
      </c>
      <c r="E11" s="23">
        <v>140000</v>
      </c>
      <c r="F11" s="23"/>
      <c r="G11" s="23">
        <v>0</v>
      </c>
    </row>
    <row r="12" spans="1:7">
      <c r="A12" t="s">
        <v>137</v>
      </c>
      <c r="B12" s="23">
        <v>1000000</v>
      </c>
      <c r="C12" s="23">
        <v>150000</v>
      </c>
      <c r="D12" s="23">
        <v>1800000</v>
      </c>
      <c r="E12" s="23">
        <v>270000</v>
      </c>
      <c r="F12" s="23"/>
      <c r="G12" s="23">
        <v>0</v>
      </c>
    </row>
    <row r="13" spans="1:7">
      <c r="A13" t="s">
        <v>136</v>
      </c>
      <c r="B13" s="23"/>
      <c r="C13" s="23">
        <v>0</v>
      </c>
      <c r="D13" s="23">
        <v>2700000</v>
      </c>
      <c r="E13" s="23">
        <v>410000</v>
      </c>
      <c r="F13" s="23">
        <v>950000</v>
      </c>
      <c r="G13" s="23">
        <v>140000</v>
      </c>
    </row>
    <row r="14" spans="1:7">
      <c r="A14" t="s">
        <v>135</v>
      </c>
      <c r="B14" s="23"/>
      <c r="C14" s="23">
        <v>0</v>
      </c>
      <c r="D14" s="23"/>
      <c r="E14" s="23">
        <v>0</v>
      </c>
      <c r="F14" s="23">
        <v>1900000</v>
      </c>
      <c r="G14" s="23">
        <v>290000</v>
      </c>
    </row>
    <row r="15" spans="1:7">
      <c r="A15" t="s">
        <v>134</v>
      </c>
      <c r="B15" s="23">
        <v>1000000</v>
      </c>
      <c r="C15" s="23">
        <v>150000</v>
      </c>
      <c r="D15" s="23"/>
      <c r="E15" s="23">
        <v>0</v>
      </c>
      <c r="F15" s="23"/>
      <c r="G15" s="23">
        <v>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>
    <outlinePr summaryBelow="0"/>
  </sheetPr>
  <dimension ref="B1:F12"/>
  <sheetViews>
    <sheetView showGridLines="0" workbookViewId="0"/>
  </sheetViews>
  <sheetFormatPr defaultRowHeight="16.5" outlineLevelRow="1" outlineLevelCol="1"/>
  <cols>
    <col min="3" max="3" width="6.5" customWidth="1"/>
    <col min="4" max="6" width="10.75" bestFit="1" customWidth="1" outlineLevel="1"/>
  </cols>
  <sheetData>
    <row r="1" spans="2:6" ht="17.25" thickBot="1"/>
    <row r="2" spans="2:6">
      <c r="B2" s="27" t="s">
        <v>178</v>
      </c>
      <c r="C2" s="28"/>
      <c r="D2" s="33"/>
      <c r="E2" s="33"/>
      <c r="F2" s="33"/>
    </row>
    <row r="3" spans="2:6" collapsed="1">
      <c r="B3" s="26"/>
      <c r="C3" s="26"/>
      <c r="D3" s="34" t="s">
        <v>180</v>
      </c>
      <c r="E3" s="34" t="s">
        <v>176</v>
      </c>
      <c r="F3" s="34" t="s">
        <v>177</v>
      </c>
    </row>
    <row r="4" spans="2:6" hidden="1" outlineLevel="1">
      <c r="B4" s="29"/>
      <c r="C4" s="29"/>
      <c r="E4" s="36"/>
      <c r="F4" s="36"/>
    </row>
    <row r="5" spans="2:6">
      <c r="B5" s="30" t="s">
        <v>179</v>
      </c>
      <c r="C5" s="31"/>
      <c r="D5" s="11"/>
      <c r="E5" s="11"/>
      <c r="F5" s="11"/>
    </row>
    <row r="6" spans="2:6" outlineLevel="1">
      <c r="B6" s="29"/>
      <c r="C6" s="29" t="s">
        <v>173</v>
      </c>
      <c r="D6">
        <v>291</v>
      </c>
      <c r="E6" s="35">
        <v>300</v>
      </c>
      <c r="F6" s="35">
        <v>250</v>
      </c>
    </row>
    <row r="7" spans="2:6" outlineLevel="1">
      <c r="B7" s="29"/>
      <c r="C7" s="29" t="s">
        <v>174</v>
      </c>
      <c r="D7">
        <v>580</v>
      </c>
      <c r="E7" s="35">
        <v>600</v>
      </c>
      <c r="F7" s="35">
        <v>550</v>
      </c>
    </row>
    <row r="8" spans="2:6">
      <c r="B8" s="30" t="s">
        <v>181</v>
      </c>
      <c r="C8" s="31"/>
      <c r="D8" s="11"/>
      <c r="E8" s="11"/>
      <c r="F8" s="11"/>
    </row>
    <row r="9" spans="2:6" ht="17.25" outlineLevel="1" thickBot="1">
      <c r="B9" s="32"/>
      <c r="C9" s="32" t="s">
        <v>175</v>
      </c>
      <c r="D9" s="25">
        <v>1420043</v>
      </c>
      <c r="E9" s="25">
        <v>1467900</v>
      </c>
      <c r="F9" s="25">
        <v>1318750</v>
      </c>
    </row>
    <row r="10" spans="2:6">
      <c r="B10" t="s">
        <v>182</v>
      </c>
    </row>
    <row r="11" spans="2:6">
      <c r="B11" t="s">
        <v>183</v>
      </c>
    </row>
    <row r="12" spans="2:6">
      <c r="B12" t="s">
        <v>184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2:E16"/>
  <sheetViews>
    <sheetView workbookViewId="0">
      <selection activeCell="D13" sqref="D13"/>
    </sheetView>
  </sheetViews>
  <sheetFormatPr defaultRowHeight="16.5"/>
  <cols>
    <col min="1" max="1" width="9.87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39" t="s">
        <v>27</v>
      </c>
      <c r="B12" s="40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39" t="s">
        <v>85</v>
      </c>
      <c r="B14" s="40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DWU">
      <inputCells r="B15" val="300"/>
      <inputCells r="B16" val="600"/>
    </scenario>
    <scenario name="단가 감소" locked="1" count="2" user="DWU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00000000-0002-0000-0600-000000000000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1"/>
  <sheetViews>
    <sheetView topLeftCell="A3" zoomScaleNormal="100" workbookViewId="0">
      <selection activeCell="J18" sqref="J18"/>
    </sheetView>
  </sheetViews>
  <sheetFormatPr defaultRowHeight="16.5"/>
  <cols>
    <col min="4" max="4" width="11.625" bestFit="1" customWidth="1"/>
  </cols>
  <sheetData>
    <row r="1" spans="1:8" ht="20.25">
      <c r="A1" s="41" t="s">
        <v>87</v>
      </c>
      <c r="B1" s="41"/>
      <c r="C1" s="41"/>
      <c r="D1" s="41"/>
      <c r="E1" s="41"/>
      <c r="F1" s="41"/>
      <c r="G1" s="41"/>
      <c r="H1" s="41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D11"/>
  <sheetViews>
    <sheetView workbookViewId="0">
      <selection activeCell="G3" sqref="G3"/>
    </sheetView>
  </sheetViews>
  <sheetFormatPr defaultRowHeight="16.5"/>
  <cols>
    <col min="1" max="1" width="11.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38" t="s">
        <v>105</v>
      </c>
      <c r="B3" s="37">
        <v>1</v>
      </c>
      <c r="C3" s="37">
        <v>2</v>
      </c>
      <c r="D3" s="37">
        <v>1</v>
      </c>
    </row>
    <row r="4" spans="1:4">
      <c r="A4" s="38" t="s">
        <v>106</v>
      </c>
      <c r="B4" s="37">
        <v>0</v>
      </c>
      <c r="C4" s="37">
        <v>0</v>
      </c>
      <c r="D4" s="37">
        <v>0</v>
      </c>
    </row>
    <row r="5" spans="1:4">
      <c r="A5" s="38" t="s">
        <v>107</v>
      </c>
      <c r="B5" s="37">
        <v>0</v>
      </c>
      <c r="C5" s="37">
        <v>1</v>
      </c>
      <c r="D5" s="37">
        <v>0</v>
      </c>
    </row>
    <row r="6" spans="1:4">
      <c r="A6" s="38" t="s">
        <v>108</v>
      </c>
      <c r="B6" s="37">
        <v>0</v>
      </c>
      <c r="C6" s="37">
        <v>1</v>
      </c>
      <c r="D6" s="37">
        <v>0</v>
      </c>
    </row>
    <row r="7" spans="1:4">
      <c r="A7" s="38" t="s">
        <v>109</v>
      </c>
      <c r="B7" s="37">
        <v>1</v>
      </c>
      <c r="C7" s="37">
        <v>0</v>
      </c>
      <c r="D7" s="37">
        <v>0</v>
      </c>
    </row>
    <row r="8" spans="1:4">
      <c r="A8" s="38" t="s">
        <v>110</v>
      </c>
      <c r="B8" s="37">
        <v>0</v>
      </c>
      <c r="C8" s="37">
        <v>1</v>
      </c>
      <c r="D8" s="37">
        <v>1</v>
      </c>
    </row>
    <row r="9" spans="1:4">
      <c r="A9" s="38" t="s">
        <v>111</v>
      </c>
      <c r="B9" s="37">
        <v>0</v>
      </c>
      <c r="C9" s="37">
        <v>0</v>
      </c>
      <c r="D9" s="37">
        <v>1</v>
      </c>
    </row>
    <row r="10" spans="1:4">
      <c r="A10" s="38" t="s">
        <v>112</v>
      </c>
      <c r="B10" s="37">
        <v>1</v>
      </c>
      <c r="C10" s="37">
        <v>2</v>
      </c>
      <c r="D10" s="37">
        <v>2</v>
      </c>
    </row>
    <row r="11" spans="1:4">
      <c r="A11" s="38" t="s">
        <v>113</v>
      </c>
      <c r="B11" s="37">
        <v>1</v>
      </c>
      <c r="C11" s="37">
        <v>0</v>
      </c>
      <c r="D11" s="37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9525</xdr:colOff>
                    <xdr:row>0</xdr:row>
                    <xdr:rowOff>209550</xdr:rowOff>
                  </from>
                  <to>
                    <xdr:col>6</xdr:col>
                    <xdr:colOff>0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19050</xdr:colOff>
                    <xdr:row>3</xdr:row>
                    <xdr:rowOff>0</xdr:rowOff>
                  </from>
                  <to>
                    <xdr:col>5</xdr:col>
                    <xdr:colOff>676275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1960</cp:lastModifiedBy>
  <dcterms:created xsi:type="dcterms:W3CDTF">2023-05-11T11:47:16Z</dcterms:created>
  <dcterms:modified xsi:type="dcterms:W3CDTF">2024-09-02T13:03:08Z</dcterms:modified>
</cp:coreProperties>
</file>