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6D6368C5-D656-4C21-8E78-AF9940B3143E}" xr6:coauthVersionLast="47" xr6:coauthVersionMax="47" xr10:uidLastSave="{00000000-0000-0000-0000-000000000000}"/>
  <bookViews>
    <workbookView xWindow="-120" yWindow="-120" windowWidth="29040" windowHeight="15840" tabRatio="791" xr2:uid="{0E0FC216-47B2-48BC-BA16-25062CF71296}"/>
  </bookViews>
  <sheets>
    <sheet name="기본작업-1" sheetId="9" r:id="rId1"/>
    <sheet name="기본작업-2" sheetId="8" r:id="rId2"/>
    <sheet name="계산작업" sheetId="2" r:id="rId3"/>
    <sheet name="유통부대리" sheetId="15" r:id="rId4"/>
    <sheet name="분석작업-1" sheetId="3" r:id="rId5"/>
    <sheet name="시나리오 요약" sheetId="11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6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2" l="1"/>
  <c r="C4" i="2"/>
  <c r="C5" i="2"/>
  <c r="C3" i="2"/>
  <c r="F37" i="2"/>
  <c r="F38" i="2"/>
  <c r="F39" i="2"/>
  <c r="F4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A33" i="9"/>
  <c r="E10" i="2"/>
  <c r="G10" i="2"/>
  <c r="B31" i="2" a="1"/>
  <c r="B31" i="2" s="1"/>
  <c r="C31" i="2" a="1"/>
  <c r="C31" i="2"/>
  <c r="D31" i="2" a="1"/>
  <c r="D31" i="2" s="1"/>
  <c r="E31" i="2" a="1"/>
  <c r="E31" i="2"/>
  <c r="B32" i="2" a="1"/>
  <c r="B32" i="2" s="1"/>
  <c r="C32" i="2" a="1"/>
  <c r="C32" i="2"/>
  <c r="D32" i="2" a="1"/>
  <c r="D32" i="2" s="1"/>
  <c r="E32" i="2" a="1"/>
  <c r="E32" i="2" s="1"/>
  <c r="E30" i="2" a="1"/>
  <c r="E30" i="2" s="1"/>
  <c r="D30" i="2" a="1"/>
  <c r="D30" i="2" s="1"/>
  <c r="C30" i="2" a="1"/>
  <c r="C30" i="2" s="1"/>
  <c r="B30" i="2" a="1"/>
  <c r="B30" i="2" s="1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B4" i="2" a="1"/>
  <c r="B4" i="2" s="1"/>
  <c r="B5" i="2" a="1"/>
  <c r="B5" i="2" s="1"/>
  <c r="C10" i="2"/>
  <c r="B3" i="2" a="1"/>
  <c r="B3" i="2" s="1"/>
  <c r="H11" i="2" a="1"/>
  <c r="H13" i="2" a="1"/>
  <c r="H15" i="2" a="1"/>
  <c r="H17" i="2" a="1"/>
  <c r="H19" i="2" a="1"/>
  <c r="H21" i="2" a="1"/>
  <c r="H23" i="2" a="1"/>
  <c r="H25" i="2" a="1"/>
  <c r="H12" i="2" a="1"/>
  <c r="H14" i="2" a="1"/>
  <c r="H16" i="2" a="1"/>
  <c r="H18" i="2" a="1"/>
  <c r="H20" i="2" a="1"/>
  <c r="H22" i="2" a="1"/>
  <c r="H24" i="2" a="1"/>
  <c r="H10" i="2" a="1"/>
  <c r="H24" i="2" l="1"/>
  <c r="H22" i="2"/>
  <c r="H20" i="2"/>
  <c r="H18" i="2"/>
  <c r="H16" i="2"/>
  <c r="H14" i="2"/>
  <c r="H12" i="2"/>
  <c r="H25" i="2"/>
  <c r="H23" i="2"/>
  <c r="H21" i="2"/>
  <c r="H19" i="2"/>
  <c r="H17" i="2"/>
  <c r="H15" i="2"/>
  <c r="H13" i="2"/>
  <c r="H11" i="2"/>
  <c r="H10" i="2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E12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A2273B-69E6-4103-8BC2-1A5F9627BC9C}" name="MS Access Database_Query" type="1" refreshedVersion="8" background="1" saveData="1">
    <dbPr connection="DSN=MS Access Database;DBQ=C:\길벗컴활1급\01 엑셀\03 기본모의고사\사원관리.accdb;DefaultDir=C:\길벗컴활1급\01 엑셀\03 기본모의고사;DriverId=25;FIL=MS Access;MaxBufferSize=2048;PageTimeout=5;" command="SELECT 사원명부.이름, 사원명부.입사일, 사원명부.부서, 사원명부.직위, 사원명부.기본급_x000d__x000a_FROM `C:\길벗컴활1급\01 엑셀\03 기본모의고사\사원관리.accdb`.사원명부 사원명부_x000d__x000a_WHERE (사원명부.입사일&gt;={ts '2021-01-01 00:00:00'} And 사원명부.입사일&lt;={ts '2021-12-31 00:00:00'})"/>
  </connection>
  <connection id="2" xr16:uid="{00000000-0015-0000-FFFF-FFFF01000000}" name="MS Access Database_Query1" type="1" refreshedVersion="7" saveData="1">
    <dbPr connection="DSN=MS Access Database;DBQ=C:\길벗컴활1급\01 엑셀\03 기본모의고사\사원관리.accdb;DefaultDir=C:\길벗컴활1급\01 엑셀\03 기본모의고사;DriverId=25;FIL=MS Access;MaxBufferSize=2048;PageTimeout=5;" command="SELECT 사원명부.이름, 사원명부.입사일, 사원명부.부서, 사원명부.직위, 사원명부.기본급_x000d__x000a_FROM `C:\길벗컴활1급\01 엑셀\03 기본모의고사\사원관리.accdb`.사원명부 사원명부_x000d__x000a_WHERE (사원명부.입사일&gt;={ts '2021-01-01 00:00:00'} And 사원명부.입사일&lt;={ts '2021-12-31 00:00:00'})"/>
  </connection>
  <connection id="3" xr16:uid="{241674E3-67B3-458E-B623-BACECA4231CC}" name="MS Access Database_Query2" type="1" refreshedVersion="7" background="1" saveData="1">
    <dbPr connection="DSN=MS Access Database;DBQ=C:\길벗컴활1급\01 엑셀\03 기본모의고사\사원관리.accdb;DefaultDir=C:\길벗컴활1급\01 엑셀\03 기본모의고사;DriverId=25;FIL=MS Access;MaxBufferSize=2048;PageTimeout=5;" command="SELECT 사원명부.이름, 사원명부.입사일, 사원명부.부서, 사원명부.직위, 사원명부.기본급_x000d__x000a_FROM `C:\길벗컴활1급\01 엑셀\03 기본모의고사\사원관리.accdb`.사원명부 사원명부_x000d__x000a_WHERE (사원명부.입사일&gt;={ts '2021-01-01 00:00:00'} And 사원명부.입사일&lt;={ts '2021-12-31 00:00:00'})"/>
  </connection>
  <connection id="4" xr16:uid="{E4FF279F-508E-41F1-A509-41ABB3E91A66}" name="MS Access Database_Query3" type="1" refreshedVersion="7" background="1">
    <dbPr connection="DSN=MS Access Database;DBQ=C:\길벗컴활1급\01 엑셀\03 기본모의고사\사원관리.accdb;DefaultDir=C:\길벗컴활1급\01 엑셀\03 기본모의고사;DriverId=25;FIL=MS Access;MaxBufferSize=2048;PageTimeout=5;" command="SELECT 사원명부.이름, 사원명부.입사일, 사원명부.부서, 사원명부.직위, 사원명부.기본급_x000d__x000a_FROM `C:\길벗컴활1급\01 엑셀\03 기본모의고사\사원관리.accdb`.사원명부 사원명부_x000d__x000a_WHERE (사원명부.입사일&gt;={ts '2021-01-01 00:00:00'} And 사원명부.입사일&lt;={ts '2021-12-31 00:00:00'})"/>
  </connection>
  <connection id="5" xr16:uid="{2DDAA615-7ADF-4E1C-9ED2-AA75F15F43EB}" sourceFile="C:\길벗컴활1급\01 엑셀\03 기본모의고사\사원관리.accdb" keepAlive="1" name="사원관리" type="5" refreshedVersion="7" background="1">
    <dbPr connection="Provider=Microsoft.ACE.OLEDB.12.0;User ID=Admin;Data Source=C:\길벗컴활1급\01 엑셀\03 기본모의고사\사원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명부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<sst xmlns="http://schemas.openxmlformats.org/spreadsheetml/2006/main" count="396" uniqueCount="160">
  <si>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</si>
  <si>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</si>
  <si>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</si>
  <si>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</si>
  <si>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</si>
  <si>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</si>
  <si>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</si>
  <si>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</si>
  <si>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</si>
  <si>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</si>
  <si>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</si>
  <si>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</si>
  <si>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</si>
  <si>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</si>
  <si>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</si>
  <si>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</si>
  <si>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</si>
  <si>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</si>
  <si>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</si>
  <si>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</si>
  <si>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</si>
  <si>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</si>
  <si>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</si>
  <si>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</si>
  <si>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</si>
  <si>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</si>
  <si>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</si>
  <si>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</si>
  <si>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</si>
  <si>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</si>
  <si>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</si>
  <si>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</si>
  <si>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</si>
  <si>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</si>
  <si>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</si>
  <si>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</si>
  <si>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</si>
  <si>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</si>
  <si>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</si>
  <si>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</si>
  <si>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</si>
  <si>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</si>
  <si>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</si>
  <si>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</si>
  <si>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</si>
  <si>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</si>
  <si>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</si>
  <si>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</si>
  <si>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</si>
  <si>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</si>
  <si>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</si>
  <si>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</si>
  <si>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</si>
  <si>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</si>
  <si>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</si>
  <si>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</si>
  <si>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</si>
  <si>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</si>
  <si>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</si>
  <si>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</si>
  <si>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</si>
  <si>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</si>
  <si>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</si>
  <si>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</si>
  <si>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</si>
  <si>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</si>
  <si>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</si>
  <si>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</si>
  <si>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</si>
  <si>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</si>
  <si>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</si>
  <si>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</si>
  <si>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</si>
  <si>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</si>
  <si>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</si>
  <si>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</si>
  <si>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</si>
  <si>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</si>
  <si>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</si>
  <si>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</si>
  <si>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</si>
  <si>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</si>
  <si>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</si>
  <si>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</si>
  <si>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</si>
  <si>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</si>
  <si>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</si>
  <si>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</si>
  <si>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</si>
  <si>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</si>
  <si>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</si>
  <si>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</si>
  <si>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</si>
  <si>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</si>
  <si>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</si>
  <si>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</si>
  <si>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</si>
  <si>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</si>
  <si>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</si>
  <si>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</si>
  <si>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</si>
  <si>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</si>
  <si>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</si>
  <si>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</si>
  <si>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</si>
  <si>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</si>
  <si>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</si>
  <si>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</si>
  <si>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</si>
  <si>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</si>
  <si>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</si>
  <si>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</si>
  <si>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</si>
  <si>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</si>
  <si>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</si>
  <si>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</si>
  <si>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</si>
  <si>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</si>
  <si>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</si>
  <si>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</si>
  <si>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</si>
  <si>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</si>
  <si>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</si>
  <si>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</si>
  <si>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</si>
  <si>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</si>
  <si>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</si>
  <si>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</si>
  <si>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</si>
  <si>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조건</t>
    <phoneticPr fontId="1" type="noConversion"/>
  </si>
  <si>
    <t>감가상각액</t>
    <phoneticPr fontId="1" type="noConversion"/>
  </si>
  <si>
    <t>2023년 6월 30일 현재</t>
    <phoneticPr fontId="1" type="noConversion"/>
  </si>
  <si>
    <t>이름</t>
  </si>
  <si>
    <t>(모두)</t>
  </si>
  <si>
    <t>기획부</t>
  </si>
  <si>
    <t>인사부</t>
  </si>
  <si>
    <t>판촉부</t>
  </si>
  <si>
    <t>대리</t>
  </si>
  <si>
    <t>주임</t>
  </si>
  <si>
    <t>합계 : 기본급</t>
  </si>
  <si>
    <t>직위</t>
  </si>
  <si>
    <t>값</t>
  </si>
  <si>
    <t>합계 : 상여금</t>
  </si>
  <si>
    <t>유통부</t>
  </si>
  <si>
    <t>광고부</t>
  </si>
  <si>
    <t>송명근</t>
  </si>
  <si>
    <t>입사일</t>
  </si>
  <si>
    <t>기본급</t>
  </si>
  <si>
    <t>$B$15</t>
  </si>
  <si>
    <t>$B$16</t>
  </si>
  <si>
    <t>$E$12</t>
  </si>
  <si>
    <t>단가 증가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</si>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</sst>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  <numFmt numFmtId="180" formatCode=";;&quot;◆&quot;"/>
    <numFmt numFmtId="181" formatCode="@&quot;님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41" fontId="0" fillId="0" borderId="8" xfId="0" applyNumberFormat="1" applyBorder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4" fillId="0" borderId="0" xfId="0" applyFont="1" applyAlignment="1">
      <alignment vertical="top" wrapText="1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fill>
        <patternFill>
          <bgColor rgb="FFFFC000"/>
        </patternFill>
      </fill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BB-4BF1-8B78-6CAEBF66478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BB-4BF1-8B78-6CAEBF66478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540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ysDash"/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</xdr:rowOff>
    </xdr:from>
    <xdr:to>
      <xdr:col>8</xdr:col>
      <xdr:colOff>0</xdr:colOff>
      <xdr:row>28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123825</xdr:rowOff>
        </xdr:from>
        <xdr:to>
          <xdr:col>6</xdr:col>
          <xdr:colOff>523875</xdr:colOff>
          <xdr:row>2</xdr:row>
          <xdr:rowOff>28575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" refreshedDate="45835.734667939818" backgroundQuery="1" createdVersion="7" refreshedVersion="7" minRefreshableVersion="3" recordCount="6" xr:uid="{3F7A5717-5EB7-4D9C-8466-CCD17937EF35}">
  <cacheSource type="external" connectionId="4"/>
  <cacheFields count="6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상여금" numFmtId="0" formula=" ROUND(기본급 *15%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BEA64E-5CEF-4FCC-8777-3D21FF4BC91B}" name="피벗 테이블1" cacheId="60" applyNumberFormats="0" applyBorderFormats="0" applyFontFormats="0" applyPatternFormats="0" applyAlignmentFormats="0" applyWidthHeightFormats="1" dataCaption="값" updatedVersion="7" minRefreshableVersion="3" useAutoFormatting="1" rowGrandTotals="0" colGrandTotals="0" itemPrintTitles="1" createdVersion="7" indent="0" compact="0" compactData="0" multipleFieldFilters="0" fieldListSortAscending="1">
  <location ref="A4:E11" firstHeaderRow="1" firstDataRow="3" firstDataCol="1" rowPageCount="1" colPageCount="1"/>
  <pivotFields count="6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/>
    <pivotField axis="axisRow" compact="0" outline="0" showAll="0" sortType="descending">
      <items count="6">
        <item x="4"/>
        <item x="2"/>
        <item x="3"/>
        <item x="0"/>
        <item x="1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0" numFmtId="179"/>
    <dataField name="합계 : 상여금" fld="5" baseField="2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7C09E4-27D4-455A-B221-AC6AE9289350}" name="표1" displayName="표1" ref="A1:E2" totalsRowShown="0">
  <autoFilter ref="A1:E2" xr:uid="{957C09E4-27D4-455A-B221-AC6AE9289350}"/>
  <tableColumns count="5">
    <tableColumn id="1" xr3:uid="{54549278-23F1-4F2E-AD1F-8F3B5320B592}" name="이름"/>
    <tableColumn id="2" xr3:uid="{F2A592A7-B987-46A7-8ADE-CB53D81BF448}" name="입사일" dataDxfId="1"/>
    <tableColumn id="3" xr3:uid="{4EE90722-F98B-4478-AD95-843673888EB7}" name="부서"/>
    <tableColumn id="4" xr3:uid="{4DDA73D6-BEA0-4912-8941-EDD9FD67D19D}" name="직위"/>
    <tableColumn id="5" xr3:uid="{868FFAA5-B683-4B06-9FAA-B08A572CFFE2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2380-619B-4BC1-9B57-49488A1864C5}">
  <sheetPr codeName="Sheet9"/>
  <dimension ref="A1:H39"/>
  <sheetViews>
    <sheetView tabSelected="1" workbookViewId="0"/>
  </sheetViews>
  <sheetFormatPr defaultRowHeight="16.5"/>
  <cols>
    <col min="1" max="1" width="9.25" bestFit="1" customWidth="1"/>
    <col min="2" max="2" width="6" bestFit="1" customWidth="1"/>
    <col min="3" max="3" width="13.25" bestFit="1" customWidth="1"/>
    <col min="4" max="4" width="7.375" bestFit="1" customWidth="1"/>
    <col min="5" max="5" width="5.5" bestFit="1" customWidth="1"/>
    <col min="6" max="6" width="10.875" bestFit="1" customWidth="1"/>
    <col min="7" max="7" width="14" bestFit="1" customWidth="1"/>
    <col min="8" max="8" width="12.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129</v>
      </c>
    </row>
    <row r="33" spans="1:8">
      <c r="A33" t="b">
        <f>AND(LEFT(C3,2)="한솔",E3&gt;AVERAGE($E$3:$E$30))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0" priority="1">
      <formula>ISEVEN(QUOTIENT(ROW(),3))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/>
  </sheetViews>
  <sheetFormatPr defaultRowHeight="16.5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A6">
        <v>3</v>
      </c>
      <c r="B6" t="s">
        <v>123</v>
      </c>
      <c r="C6" t="s">
        <v>126</v>
      </c>
      <c r="D6">
        <v>34</v>
      </c>
      <c r="E6" s="19">
        <v>10200</v>
      </c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123825</xdr:rowOff>
              </from>
              <to>
                <xdr:col>6</xdr:col>
                <xdr:colOff>523875</xdr:colOff>
                <xdr:row>2</xdr:row>
                <xdr:rowOff>28575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workbookViewId="0"/>
  </sheetViews>
  <sheetFormatPr defaultRowHeight="16.5"/>
  <cols>
    <col min="1" max="1" width="9.25" bestFit="1" customWidth="1"/>
    <col min="2" max="2" width="5.5" bestFit="1" customWidth="1"/>
    <col min="3" max="3" width="15.125" bestFit="1" customWidth="1"/>
    <col min="4" max="4" width="7.625" customWidth="1"/>
    <col min="5" max="5" width="5.875" customWidth="1"/>
    <col min="6" max="6" width="8.75" customWidth="1"/>
    <col min="7" max="7" width="11" customWidth="1"/>
    <col min="8" max="8" width="9.6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verticalDpi="0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zoomScaleNormal="100" workbookViewId="0"/>
  </sheetViews>
  <sheetFormatPr defaultRowHeight="16.5"/>
  <cols>
    <col min="2" max="2" width="20.625" bestFit="1" customWidth="1"/>
    <col min="3" max="3" width="21.625" bestFit="1" customWidth="1"/>
    <col min="4" max="4" width="9.375" bestFit="1" customWidth="1"/>
    <col min="6" max="6" width="11" bestFit="1" customWidth="1"/>
    <col min="7" max="8" width="9" bestFit="1" customWidth="1"/>
    <col min="9" max="9" width="7.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LARGE(IF(($B$10:$B$25=A3)*( (RIGHT($A$10:$A$25,1)="1")+(RIGHT($A$10:$A$25,1)="2") ),$D$10:$D$25),2)</f>
        <v>15</v>
      </c>
      <c r="C3" s="5">
        <f>COUNTIFS($B$10:$B$25,A3,$D$10:$D$25,"&gt;=20")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LARGE(IF(($B$10:$B$25=A4)*( (RIGHT($A$10:$A$25,1)="1")+(RIGHT($A$10:$A$25,1)="2") ),$D$10:$D$25),2)</f>
        <v>18</v>
      </c>
      <c r="C4" s="5">
        <f t="shared" ref="C4:C5" si="0">COUNTIFS($B$10:$B$25,A4,$D$10:$D$25,"&gt;=20")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LARGE(IF(($B$10:$B$25=A5)*( (RIGHT($A$10:$A$25,1)="1")+(RIGHT($A$10:$A$25,1)="2") ),$D$10:$D$25),2)</f>
        <v>20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SUBSTITUTE(A10,LEFT(A10,1),LEFT(B10,1))</f>
        <v>녹001</v>
      </c>
      <c r="D10" s="7">
        <v>38</v>
      </c>
      <c r="E10" s="8">
        <f>HLOOKUP(D10,$F$2:$I$4,MATCH(LEFT(A10,1),{"다","나"},-1)+1)</f>
        <v>1300</v>
      </c>
      <c r="F10" s="9">
        <v>0.1</v>
      </c>
      <c r="G10" s="8">
        <f>PRODUCT(D10:F10)</f>
        <v>4940</v>
      </c>
      <c r="H10" s="8" cm="1">
        <f t="array" ref="H10">fn생산단가(A10,E10)</f>
        <v>390</v>
      </c>
    </row>
    <row r="11" spans="1:9">
      <c r="A11" s="5" t="s">
        <v>51</v>
      </c>
      <c r="B11" s="5" t="s">
        <v>40</v>
      </c>
      <c r="C11" s="5" t="str">
        <f t="shared" ref="C11:C25" si="1">SUBSTITUTE(A11,LEFT(A11,1),LEFT(B11,1))</f>
        <v>카002</v>
      </c>
      <c r="D11" s="7">
        <v>26</v>
      </c>
      <c r="E11" s="8">
        <f>HLOOKUP(D11,$F$2:$I$4,MATCH(LEFT(A11,1),{"다","나"},-1)+1)</f>
        <v>1400</v>
      </c>
      <c r="F11" s="9">
        <v>0.08</v>
      </c>
      <c r="G11" s="8">
        <f t="shared" ref="G11:G25" si="2">PRODUCT(D11:F11)</f>
        <v>2912</v>
      </c>
      <c r="H11" s="8" cm="1">
        <f t="array" ref="H11">fn생산단가(A11,E11)</f>
        <v>280</v>
      </c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>
        <f>HLOOKUP(D12,$F$2:$I$4,MATCH(LEFT(A12,1),{"다","나"},-1)+1)</f>
        <v>1400</v>
      </c>
      <c r="F12" s="9">
        <v>0.08</v>
      </c>
      <c r="G12" s="8">
        <f t="shared" si="2"/>
        <v>2240</v>
      </c>
      <c r="H12" s="8" cm="1">
        <f t="array" ref="H12">fn생산단가(A12,E12)</f>
        <v>280</v>
      </c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>
        <f>HLOOKUP(D13,$F$2:$I$4,MATCH(LEFT(A13,1),{"다","나"},-1)+1)</f>
        <v>1700</v>
      </c>
      <c r="F13" s="9">
        <v>0.03</v>
      </c>
      <c r="G13" s="8">
        <f t="shared" si="2"/>
        <v>255</v>
      </c>
      <c r="H13" s="8" cm="1">
        <f t="array" ref="H13">fn생산단가(A13,E13)</f>
        <v>510</v>
      </c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>
        <f>HLOOKUP(D14,$F$2:$I$4,MATCH(LEFT(A14,1),{"다","나"},-1)+1)</f>
        <v>1700</v>
      </c>
      <c r="F14" s="9">
        <v>0.03</v>
      </c>
      <c r="G14" s="8">
        <f t="shared" si="2"/>
        <v>255</v>
      </c>
      <c r="H14" s="8" cm="1">
        <f t="array" ref="H14">fn생산단가(A14,E14)</f>
        <v>510</v>
      </c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>
        <f>HLOOKUP(D15,$F$2:$I$4,MATCH(LEFT(A15,1),{"다","나"},-1)+1)</f>
        <v>3500</v>
      </c>
      <c r="F15" s="9">
        <v>0.05</v>
      </c>
      <c r="G15" s="8">
        <f t="shared" si="2"/>
        <v>2100</v>
      </c>
      <c r="H15" s="8" cm="1">
        <f t="array" ref="H15">fn생산단가(A15,E15)</f>
        <v>700</v>
      </c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>
        <f>HLOOKUP(D16,$F$2:$I$4,MATCH(LEFT(A16,1),{"다","나"},-1)+1)</f>
        <v>1500</v>
      </c>
      <c r="F16" s="9">
        <v>0.05</v>
      </c>
      <c r="G16" s="8">
        <f t="shared" si="2"/>
        <v>900</v>
      </c>
      <c r="H16" s="8" cm="1">
        <f t="array" ref="H16">fn생산단가(A16,E16)</f>
        <v>300</v>
      </c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>
        <f>HLOOKUP(D17,$F$2:$I$4,MATCH(LEFT(A17,1),{"다","나"},-1)+1)</f>
        <v>3350</v>
      </c>
      <c r="F17" s="9">
        <v>0.08</v>
      </c>
      <c r="G17" s="8">
        <f t="shared" si="2"/>
        <v>6164</v>
      </c>
      <c r="H17" s="8" cm="1">
        <f t="array" ref="H17">fn생산단가(A17,E17)</f>
        <v>670</v>
      </c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>
        <f>HLOOKUP(D18,$F$2:$I$4,MATCH(LEFT(A18,1),{"다","나"},-1)+1)</f>
        <v>1300</v>
      </c>
      <c r="F18" s="9">
        <v>0.1</v>
      </c>
      <c r="G18" s="8">
        <f t="shared" si="2"/>
        <v>4940</v>
      </c>
      <c r="H18" s="8" cm="1">
        <f t="array" ref="H18">fn생산단가(A18,E18)</f>
        <v>260</v>
      </c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>
        <f>HLOOKUP(D19,$F$2:$I$4,MATCH(LEFT(A19,1),{"다","나"},-1)+1)</f>
        <v>1500</v>
      </c>
      <c r="F19" s="9">
        <v>0.05</v>
      </c>
      <c r="G19" s="8">
        <f t="shared" si="2"/>
        <v>1125</v>
      </c>
      <c r="H19" s="8" cm="1">
        <f t="array" ref="H19">fn생산단가(A19,E19)</f>
        <v>450</v>
      </c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>
        <f>HLOOKUP(D20,$F$2:$I$4,MATCH(LEFT(A20,1),{"다","나"},-1)+1)</f>
        <v>1700</v>
      </c>
      <c r="F20" s="9">
        <v>0.03</v>
      </c>
      <c r="G20" s="8">
        <f t="shared" si="2"/>
        <v>408</v>
      </c>
      <c r="H20" s="8" cm="1">
        <f t="array" ref="H20">fn생산단가(A20,E20)</f>
        <v>510</v>
      </c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>
        <f>HLOOKUP(D21,$F$2:$I$4,MATCH(LEFT(A21,1),{"다","나"},-1)+1)</f>
        <v>1300</v>
      </c>
      <c r="F21" s="9">
        <v>0.1</v>
      </c>
      <c r="G21" s="8">
        <f t="shared" si="2"/>
        <v>4550</v>
      </c>
      <c r="H21" s="8" cm="1">
        <f t="array" ref="H21">fn생산단가(A21,E21)</f>
        <v>260</v>
      </c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>
        <f>HLOOKUP(D22,$F$2:$I$4,MATCH(LEFT(A22,1),{"다","나"},-1)+1)</f>
        <v>3500</v>
      </c>
      <c r="F22" s="9">
        <v>0.05</v>
      </c>
      <c r="G22" s="8">
        <f t="shared" si="2"/>
        <v>3150</v>
      </c>
      <c r="H22" s="8" cm="1">
        <f t="array" ref="H22">fn생산단가(A22,E22)</f>
        <v>700</v>
      </c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>
        <f>HLOOKUP(D23,$F$2:$I$4,MATCH(LEFT(A23,1),{"다","나"},-1)+1)</f>
        <v>1400</v>
      </c>
      <c r="F23" s="9">
        <v>0.08</v>
      </c>
      <c r="G23" s="8">
        <f t="shared" si="2"/>
        <v>2576</v>
      </c>
      <c r="H23" s="8" cm="1">
        <f t="array" ref="H23">fn생산단가(A23,E23)</f>
        <v>280</v>
      </c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>
        <f>HLOOKUP(D24,$F$2:$I$4,MATCH(LEFT(A24,1),{"다","나"},-1)+1)</f>
        <v>1300</v>
      </c>
      <c r="F24" s="9">
        <v>0.1</v>
      </c>
      <c r="G24" s="8">
        <f t="shared" si="2"/>
        <v>4550</v>
      </c>
      <c r="H24" s="8" cm="1">
        <f t="array" ref="H24">fn생산단가(A24,E24)</f>
        <v>260</v>
      </c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>
        <f>HLOOKUP(D25,$F$2:$I$4,MATCH(LEFT(A25,1),{"다","나"},-1)+1)</f>
        <v>3500</v>
      </c>
      <c r="F25" s="9">
        <v>0.05</v>
      </c>
      <c r="G25" s="8">
        <f t="shared" si="2"/>
        <v>1750</v>
      </c>
      <c r="H25" s="8" cm="1">
        <f t="array" ref="H25">fn생산단가(A25,E25)</f>
        <v>700</v>
      </c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SUM(($B$10:$B$25=$A30)*($D$10:$D$25&gt;=B$29))</f>
        <v>3</v>
      </c>
      <c r="C30" s="7">
        <f t="array" ref="C30">SUM(($B$10:$B$25=$A30)*($D$10:$D$25&gt;=C$29))</f>
        <v>4</v>
      </c>
      <c r="D30" s="7">
        <f t="array" ref="D30">SUM(($B$10:$B$25=$A30)*($D$10:$D$25&gt;=D$29))</f>
        <v>5</v>
      </c>
      <c r="E30" s="7">
        <f t="array" ref="E30">SUM(($B$10:$B$25=$A30)*($D$10:$D$25&gt;=E$29))</f>
        <v>8</v>
      </c>
    </row>
    <row r="31" spans="1:8">
      <c r="A31" s="5" t="s">
        <v>38</v>
      </c>
      <c r="B31" s="7">
        <f t="array" ref="B31">SUM(($B$10:$B$25=$A31)*($D$10:$D$25&gt;=B$29))</f>
        <v>0</v>
      </c>
      <c r="C31" s="7">
        <f t="array" ref="C31">SUM(($B$10:$B$25=$A31)*($D$10:$D$25&gt;=C$29))</f>
        <v>1</v>
      </c>
      <c r="D31" s="7">
        <f t="array" ref="D31">SUM(($B$10:$B$25=$A31)*($D$10:$D$25&gt;=D$29))</f>
        <v>4</v>
      </c>
      <c r="E31" s="7">
        <f t="array" ref="E31">SUM(($B$10:$B$25=$A31)*($D$10:$D$25&gt;=E$29))</f>
        <v>4</v>
      </c>
    </row>
    <row r="32" spans="1:8">
      <c r="A32" s="5" t="s">
        <v>40</v>
      </c>
      <c r="B32" s="7">
        <f t="array" ref="B32">SUM(($B$10:$B$25=$A32)*($D$10:$D$25&gt;=B$29))</f>
        <v>1</v>
      </c>
      <c r="C32" s="7">
        <f t="array" ref="C32">SUM(($B$10:$B$25=$A32)*($D$10:$D$25&gt;=C$29))</f>
        <v>3</v>
      </c>
      <c r="D32" s="7">
        <f t="array" ref="D32">SUM(($B$10:$B$25=$A32)*($D$10:$D$25&gt;=D$29))</f>
        <v>4</v>
      </c>
      <c r="E32" s="7">
        <f t="array" ref="E32">SUM(($B$10:$B$25=$A32)*($D$10:$D$25&gt;=E$29))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130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SLN(C36,D36,E36)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3">SLN(C37,D37,E37)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3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3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3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32322-A59A-499A-9EA9-CE8082D4873F}">
  <dimension ref="A1:E2"/>
  <sheetViews>
    <sheetView workbookViewId="0"/>
  </sheetViews>
  <sheetFormatPr defaultRowHeight="16.5"/>
  <cols>
    <col min="2" max="2" width="11.125" bestFit="1" customWidth="1"/>
  </cols>
  <sheetData>
    <row r="1" spans="1:5">
      <c r="A1" t="s">
        <v>132</v>
      </c>
      <c r="B1" t="s">
        <v>146</v>
      </c>
      <c r="C1" t="s">
        <v>89</v>
      </c>
      <c r="D1" t="s">
        <v>140</v>
      </c>
      <c r="E1" t="s">
        <v>147</v>
      </c>
    </row>
    <row r="2" spans="1:5">
      <c r="A2" t="s">
        <v>145</v>
      </c>
      <c r="B2" s="24">
        <v>44462</v>
      </c>
      <c r="C2" t="s">
        <v>143</v>
      </c>
      <c r="D2" t="s">
        <v>137</v>
      </c>
      <c r="E2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workbookViewId="0"/>
  </sheetViews>
  <sheetFormatPr defaultRowHeight="16.5"/>
  <cols>
    <col min="1" max="1" width="7.5" bestFit="1" customWidth="1"/>
    <col min="2" max="7" width="13.125" bestFit="1" customWidth="1"/>
  </cols>
  <sheetData>
    <row r="2" spans="1:5">
      <c r="A2" s="22" t="s">
        <v>132</v>
      </c>
      <c r="B2" t="s">
        <v>133</v>
      </c>
    </row>
    <row r="4" spans="1:5">
      <c r="B4" s="22" t="s">
        <v>140</v>
      </c>
      <c r="C4" s="22" t="s">
        <v>141</v>
      </c>
    </row>
    <row r="5" spans="1:5">
      <c r="B5" t="s">
        <v>137</v>
      </c>
      <c r="D5" t="s">
        <v>138</v>
      </c>
    </row>
    <row r="6" spans="1:5">
      <c r="A6" s="22" t="s">
        <v>89</v>
      </c>
      <c r="B6" t="s">
        <v>139</v>
      </c>
      <c r="C6" t="s">
        <v>142</v>
      </c>
      <c r="D6" t="s">
        <v>139</v>
      </c>
      <c r="E6" t="s">
        <v>142</v>
      </c>
    </row>
    <row r="7" spans="1:5">
      <c r="A7" t="s">
        <v>136</v>
      </c>
      <c r="B7" s="23"/>
      <c r="C7" s="23">
        <v>0</v>
      </c>
      <c r="D7" s="23">
        <v>950000</v>
      </c>
      <c r="E7" s="23">
        <v>140000</v>
      </c>
    </row>
    <row r="8" spans="1:5">
      <c r="A8" t="s">
        <v>135</v>
      </c>
      <c r="B8" s="23">
        <v>950000</v>
      </c>
      <c r="C8" s="23">
        <v>140000</v>
      </c>
      <c r="D8" s="23">
        <v>950000</v>
      </c>
      <c r="E8" s="23">
        <v>140000</v>
      </c>
    </row>
    <row r="9" spans="1:5">
      <c r="A9" t="s">
        <v>143</v>
      </c>
      <c r="B9" s="23">
        <v>950000</v>
      </c>
      <c r="C9" s="23">
        <v>140000</v>
      </c>
      <c r="D9" s="23"/>
      <c r="E9" s="23">
        <v>0</v>
      </c>
    </row>
    <row r="10" spans="1:5">
      <c r="A10" t="s">
        <v>134</v>
      </c>
      <c r="B10" s="23"/>
      <c r="C10" s="23">
        <v>0</v>
      </c>
      <c r="D10" s="23">
        <v>950000</v>
      </c>
      <c r="E10" s="23">
        <v>140000</v>
      </c>
    </row>
    <row r="11" spans="1:5">
      <c r="A11" t="s">
        <v>144</v>
      </c>
      <c r="B11" s="23"/>
      <c r="C11" s="23">
        <v>0</v>
      </c>
      <c r="D11" s="23">
        <v>950000</v>
      </c>
      <c r="E11" s="23">
        <v>140000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FD48-059B-4E36-8BE7-28D668B67319}">
  <sheetPr codeName="Sheet10">
    <outlinePr summaryBelow="0"/>
  </sheetPr>
  <dimension ref="B1:F12"/>
  <sheetViews>
    <sheetView showGridLines="0" workbookViewId="0"/>
  </sheetViews>
  <sheetFormatPr defaultRowHeight="16.5" outlineLevelRow="1" outlineLevelCol="1"/>
  <cols>
    <col min="3" max="3" width="6.625" bestFit="1" customWidth="1"/>
    <col min="4" max="6" width="10.875" bestFit="1" customWidth="1" outlineLevel="1"/>
  </cols>
  <sheetData>
    <row r="1" spans="2:6" ht="17.25" thickBot="1"/>
    <row r="2" spans="2:6">
      <c r="B2" s="27" t="s">
        <v>153</v>
      </c>
      <c r="C2" s="28"/>
      <c r="D2" s="33"/>
      <c r="E2" s="33"/>
      <c r="F2" s="33"/>
    </row>
    <row r="3" spans="2:6" collapsed="1">
      <c r="B3" s="26"/>
      <c r="C3" s="26"/>
      <c r="D3" s="34" t="s">
        <v>155</v>
      </c>
      <c r="E3" s="34" t="s">
        <v>151</v>
      </c>
      <c r="F3" s="34" t="s">
        <v>152</v>
      </c>
    </row>
    <row r="4" spans="2:6" hidden="1" outlineLevel="1">
      <c r="B4" s="29"/>
      <c r="C4" s="29"/>
      <c r="E4" s="36"/>
      <c r="F4" s="36"/>
    </row>
    <row r="5" spans="2:6">
      <c r="B5" s="30" t="s">
        <v>154</v>
      </c>
      <c r="C5" s="31"/>
      <c r="D5" s="11"/>
      <c r="E5" s="11"/>
      <c r="F5" s="11"/>
    </row>
    <row r="6" spans="2:6" outlineLevel="1">
      <c r="B6" s="29"/>
      <c r="C6" s="29" t="s">
        <v>148</v>
      </c>
      <c r="D6">
        <v>291</v>
      </c>
      <c r="E6" s="35">
        <v>300</v>
      </c>
      <c r="F6" s="35">
        <v>250</v>
      </c>
    </row>
    <row r="7" spans="2:6" outlineLevel="1">
      <c r="B7" s="29"/>
      <c r="C7" s="29" t="s">
        <v>149</v>
      </c>
      <c r="D7">
        <v>580</v>
      </c>
      <c r="E7" s="35">
        <v>600</v>
      </c>
      <c r="F7" s="35">
        <v>550</v>
      </c>
    </row>
    <row r="8" spans="2:6">
      <c r="B8" s="30" t="s">
        <v>156</v>
      </c>
      <c r="C8" s="31"/>
      <c r="D8" s="11"/>
      <c r="E8" s="11"/>
      <c r="F8" s="11"/>
    </row>
    <row r="9" spans="2:6" ht="17.25" outlineLevel="1" thickBot="1">
      <c r="B9" s="32"/>
      <c r="C9" s="32" t="s">
        <v>150</v>
      </c>
      <c r="D9" s="25">
        <v>1420043</v>
      </c>
      <c r="E9" s="25">
        <v>1467900</v>
      </c>
      <c r="F9" s="25">
        <v>1318750</v>
      </c>
    </row>
    <row r="10" spans="2:6">
      <c r="B10" t="s">
        <v>157</v>
      </c>
    </row>
    <row r="11" spans="2:6">
      <c r="B11" t="s">
        <v>158</v>
      </c>
    </row>
    <row r="12" spans="2:6">
      <c r="B12" t="s">
        <v>159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/>
  </sheetViews>
  <sheetFormatPr defaultRowHeight="16.5"/>
  <cols>
    <col min="1" max="1" width="9.87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39" t="s">
        <v>27</v>
      </c>
      <c r="B12" s="40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39" t="s">
        <v>85</v>
      </c>
      <c r="B14" s="40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okmiilk@naver.com">
      <inputCells r="B15" val="300"/>
      <inputCells r="B16" val="600"/>
    </scenario>
    <scenario name="단가 감소" locked="1" count="2" user="okmiilk@naver.com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F410D102-7BF1-440D-90B4-47F255C4040C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10" zoomScaleNormal="100" workbookViewId="0">
      <selection activeCell="E34" sqref="E34"/>
    </sheetView>
  </sheetViews>
  <sheetFormatPr defaultRowHeight="16.5"/>
  <cols>
    <col min="4" max="4" width="11.625" bestFit="1" customWidth="1"/>
  </cols>
  <sheetData>
    <row r="1" spans="1:8" ht="20.25">
      <c r="A1" s="41" t="s">
        <v>87</v>
      </c>
      <c r="B1" s="41"/>
      <c r="C1" s="41"/>
      <c r="D1" s="41"/>
      <c r="E1" s="41"/>
      <c r="F1" s="41"/>
      <c r="G1" s="41"/>
      <c r="H1" s="41"/>
    </row>
    <row r="2" spans="1:8">
      <c r="A2" t="s">
        <v>131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/>
  </sheetViews>
  <sheetFormatPr defaultRowHeight="16.5"/>
  <cols>
    <col min="1" max="1" width="11.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38" t="s">
        <v>105</v>
      </c>
      <c r="B3" s="37">
        <v>1</v>
      </c>
      <c r="C3" s="37">
        <v>2</v>
      </c>
      <c r="D3" s="37">
        <v>1</v>
      </c>
    </row>
    <row r="4" spans="1:4">
      <c r="A4" s="38" t="s">
        <v>106</v>
      </c>
      <c r="B4" s="37">
        <v>0</v>
      </c>
      <c r="C4" s="37">
        <v>0</v>
      </c>
      <c r="D4" s="37">
        <v>0</v>
      </c>
    </row>
    <row r="5" spans="1:4">
      <c r="A5" s="38" t="s">
        <v>107</v>
      </c>
      <c r="B5" s="37">
        <v>0</v>
      </c>
      <c r="C5" s="37">
        <v>1</v>
      </c>
      <c r="D5" s="37">
        <v>0</v>
      </c>
    </row>
    <row r="6" spans="1:4">
      <c r="A6" s="38" t="s">
        <v>108</v>
      </c>
      <c r="B6" s="37">
        <v>0</v>
      </c>
      <c r="C6" s="37">
        <v>1</v>
      </c>
      <c r="D6" s="37">
        <v>0</v>
      </c>
    </row>
    <row r="7" spans="1:4">
      <c r="A7" s="38" t="s">
        <v>109</v>
      </c>
      <c r="B7" s="37">
        <v>1</v>
      </c>
      <c r="C7" s="37">
        <v>0</v>
      </c>
      <c r="D7" s="37">
        <v>0</v>
      </c>
    </row>
    <row r="8" spans="1:4">
      <c r="A8" s="38" t="s">
        <v>110</v>
      </c>
      <c r="B8" s="37">
        <v>0</v>
      </c>
      <c r="C8" s="37">
        <v>1</v>
      </c>
      <c r="D8" s="37">
        <v>1</v>
      </c>
    </row>
    <row r="9" spans="1:4">
      <c r="A9" s="38" t="s">
        <v>111</v>
      </c>
      <c r="B9" s="37">
        <v>0</v>
      </c>
      <c r="C9" s="37">
        <v>0</v>
      </c>
      <c r="D9" s="37">
        <v>1</v>
      </c>
    </row>
    <row r="10" spans="1:4">
      <c r="A10" s="38" t="s">
        <v>112</v>
      </c>
      <c r="B10" s="37">
        <v>1</v>
      </c>
      <c r="C10" s="37">
        <v>2</v>
      </c>
      <c r="D10" s="37">
        <v>2</v>
      </c>
    </row>
    <row r="11" spans="1:4">
      <c r="A11" s="38" t="s">
        <v>113</v>
      </c>
      <c r="B11" s="37">
        <v>1</v>
      </c>
      <c r="C11" s="37">
        <v>0</v>
      </c>
      <c r="D11" s="37">
        <v>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okmii</cp:lastModifiedBy>
  <cp:lastPrinted>2023-07-07T01:11:36Z</cp:lastPrinted>
  <dcterms:created xsi:type="dcterms:W3CDTF">2023-05-11T11:47:16Z</dcterms:created>
  <dcterms:modified xsi:type="dcterms:W3CDTF">2025-06-27T08:54:33Z</dcterms:modified>
</cp:coreProperties>
</file>