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57f9a8af919ed94/바탕 화면/2026_컴활2급_실기_기출문제집/02 최신기출유형/"/>
    </mc:Choice>
  </mc:AlternateContent>
  <xr:revisionPtr revIDLastSave="121" documentId="13_ncr:1_{9A9806DE-02E5-4E27-8371-4A9EE31F5C76}" xr6:coauthVersionLast="47" xr6:coauthVersionMax="47" xr10:uidLastSave="{DFE784F3-150C-4F25-81CA-505E126244FE}"/>
  <bookViews>
    <workbookView xWindow="-120" yWindow="-120" windowWidth="29040" windowHeight="15720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10" l="1" a="1"/>
  <c r="E29" i="10" s="1"/>
  <c r="E30" i="10" a="1"/>
  <c r="E30" i="10" s="1"/>
  <c r="E31" i="10" a="1"/>
  <c r="E31" i="10"/>
  <c r="E32" i="10" a="1"/>
  <c r="E32" i="10"/>
  <c r="E33" i="10" a="1"/>
  <c r="E33" i="10" s="1"/>
  <c r="E34" i="10" a="1"/>
  <c r="E34" i="10" s="1"/>
  <c r="E35" i="10" a="1"/>
  <c r="E35" i="10" s="1"/>
  <c r="E36" i="10" a="1"/>
  <c r="E36" i="10" s="1"/>
  <c r="E37" i="10" a="1"/>
  <c r="E37" i="10"/>
  <c r="E28" i="10" a="1"/>
  <c r="E28" i="10" s="1"/>
  <c r="K4" i="10"/>
  <c r="K5" i="10"/>
  <c r="K6" i="10"/>
  <c r="K7" i="10"/>
  <c r="K8" i="10"/>
  <c r="K9" i="10"/>
  <c r="K10" i="10"/>
  <c r="K11" i="10"/>
  <c r="K3" i="10"/>
  <c r="J16" i="10"/>
  <c r="J17" i="10"/>
  <c r="J18" i="10"/>
  <c r="J19" i="10"/>
  <c r="J20" i="10"/>
  <c r="J21" i="10"/>
  <c r="J22" i="10"/>
  <c r="J23" i="10"/>
  <c r="J24" i="10"/>
  <c r="J15" i="10"/>
  <c r="D24" i="10"/>
  <c r="E4" i="10"/>
  <c r="E5" i="10"/>
  <c r="E6" i="10"/>
  <c r="E7" i="10"/>
  <c r="E8" i="10"/>
  <c r="E9" i="10"/>
  <c r="E10" i="10"/>
  <c r="E11" i="10"/>
  <c r="E3" i="10"/>
  <c r="C14" i="7"/>
  <c r="D14" i="7"/>
  <c r="E14" i="7"/>
  <c r="B14" i="7"/>
  <c r="H25" i="6"/>
  <c r="H15" i="6"/>
  <c r="H10" i="6"/>
  <c r="H6" i="6"/>
  <c r="H27" i="6" s="1"/>
  <c r="E26" i="6"/>
  <c r="D26" i="6"/>
  <c r="E16" i="6"/>
  <c r="D16" i="6"/>
  <c r="E11" i="6"/>
  <c r="D11" i="6"/>
  <c r="E7" i="6"/>
  <c r="E28" i="6" s="1"/>
  <c r="D7" i="6"/>
  <c r="D28" i="6" s="1"/>
  <c r="D23" i="10"/>
  <c r="D22" i="10"/>
  <c r="D21" i="10"/>
  <c r="D20" i="10"/>
  <c r="D19" i="10"/>
  <c r="D18" i="10"/>
  <c r="D17" i="10"/>
  <c r="D16" i="10"/>
  <c r="D15" i="10"/>
  <c r="E4" i="8" l="1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<sst xmlns="http://schemas.openxmlformats.org/spreadsheetml/2006/main" count="361" uniqueCount="293">
  <si>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</si>
  <si>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</si>
  <si>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</si>
  <si>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</si>
  <si>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</si>
  <si>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</si>
  <si>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</si>
  <si>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</si>
  <si>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</si>
  <si>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</si>
  <si>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</si>
  <si>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</si>
  <si>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</si>
  <si>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</si>
  <si>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</si>
  <si>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</si>
  <si>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</si>
  <si>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</si>
  <si>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</si>
  <si>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</si>
  <si>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</si>
  <si>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</si>
  <si>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</si>
  <si>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</si>
  <si>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</si>
  <si>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</si>
  <si>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</si>
  <si>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</si>
  <si>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</si>
  <si>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</si>
  <si>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</si>
  <si>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</si>
  <si>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</si>
  <si>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</si>
  <si>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</si>
  <si>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</si>
  <si>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</si>
  <si>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</si>
  <si>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</si>
  <si>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</si>
  <si>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</si>
  <si>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</si>
  <si>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</si>
  <si>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</si>
  <si>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</si>
  <si>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</si>
  <si>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</si>
  <si>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</si>
  <si>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</si>
  <si>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</si>
  <si>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</si>
  <si>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</si>
  <si>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</si>
  <si>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</si>
  <si>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</si>
  <si>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</si>
  <si>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</si>
  <si>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</si>
  <si>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</si>
  <si>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</si>
  <si>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</si>
  <si>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</si>
  <si>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</si>
  <si>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</si>
  <si>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</si>
  <si>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</si>
  <si>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</si>
  <si>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</si>
  <si>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</si>
  <si>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</si>
  <si>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</si>
  <si>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</si>
  <si>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</si>
  <si>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</si>
  <si>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</si>
  <si>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</si>
  <si>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</si>
  <si>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</si>
  <si>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</si>
  <si>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</si>
  <si>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</si>
  <si>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</si>
  <si>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</si>
  <si>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</si>
  <si>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</si>
  <si>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</si>
  <si>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</si>
  <si>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</si>
  <si>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</si>
  <si>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</si>
  <si>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</si>
  <si>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</si>
  <si>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</si>
  <si>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</si>
  <si>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</si>
  <si>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</si>
  <si>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</si>
  <si>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</si>
  <si>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</si>
  <si>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</si>
  <si>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</si>
  <si>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</si>
  <si>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</si>
  <si>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</si>
  <si>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</si>
  <si>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</si>
  <si>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</si>
  <si>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</si>
  <si>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</si>
  <si>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</si>
  <si>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</si>
  <si>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</si>
  <si>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</si>
  <si>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</si>
  <si>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</si>
  <si>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</si>
  <si>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</si>
  <si>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</si>
  <si>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</si>
  <si>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</si>
  <si>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</si>
  <si>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</si>
  <si>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</si>
  <si>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</si>
  <si>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</si>
  <si>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</si>
  <si>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</si>
  <si>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</si>
  <si>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</si>
  <si>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</si>
  <si>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</si>
  <si>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</si>
  <si>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</si>
  <si>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</si>
  <si>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</si>
  <si>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</si>
  <si>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</si>
  <si>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</si>
  <si>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</si>
  <si>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</si>
  <si>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</si>
  <si>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</si>
  <si>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</si>
  <si>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</si>
  <si>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</si>
  <si>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</si>
  <si>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</si>
  <si>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</si>
  <si>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</si>
  <si>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</si>
  <si>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</si>
  <si>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</si>
  <si>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</si>
  <si>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</si>
  <si>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</si>
  <si>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</si>
  <si>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</si>
  <si>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</si>
  <si>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</si>
  <si>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</si>
  <si>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</si>
  <si>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</si>
  <si>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</si>
  <si>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</si>
  <si>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</si>
  <si>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</si>
  <si>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</si>
  <si>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</si>
  <si>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</si>
  <si>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</si>
  <si>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</si>
  <si>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</si>
  <si>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</si>
  <si>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</si>
  <si>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</si>
  <si>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</si>
  <si>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</si>
  <si>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</si>
  <si>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</si>
  <si>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</si>
  <si>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</si>
  <si>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</si>
  <si>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</si>
  <si>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</si>
  <si>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</si>
  <si>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</si>
  <si>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</si>
  <si>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</si>
  <si>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</si>
  <si>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</si>
  <si>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</si>
  <si>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</si>
  <si>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</si>
  <si>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</si>
  <si>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</si>
  <si>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</si>
  <si>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</si>
  <si>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</si>
  <si>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</si>
  <si>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</si>
  <si>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</si>
  <si>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</si>
  <si>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</si>
  <si>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</si>
  <si>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</si>
  <si>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</si>
  <si>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</si>
  <si>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</si>
  <si>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</si>
  <si>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</si>
  <si>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</si>
  <si>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</si>
  <si>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</si>
  <si>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</si>
  <si>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</si>
  <si>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</si>
  <si>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</si>
  <si>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</si>
  <si>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</si>
  <si>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</si>
  <si>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</si>
  <si>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</si>
  <si>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</si>
  <si>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</si>
  <si>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</si>
  <si>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</si>
  <si>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</si>
  <si>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</si>
  <si>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</si>
  <si>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</si>
  <si>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</si>
  <si>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</si>
  <si>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</si>
  <si>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</si>
  <si>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</si>
  <si>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</si>
  <si>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</si>
  <si>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</si>
  <si>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</si>
  <si>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</si>
  <si>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</si>
  <si>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</si>
  <si>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</si>
  <si>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</si>
  <si>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</si>
  <si>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</si>
  <si>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</si>
  <si>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</si>
  <si>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</si>
  <si>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</si>
  <si>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</si>
  <si>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</si>
  <si>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</si>
  <si>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</si>
  <si>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</si>
  <si>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</si>
  <si>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</si>
  <si>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</si>
  <si>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</si>
  <si>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</si>
  <si>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</si>
  <si>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</si>
  <si>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</si>
  <si>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학과코드</t>
    <phoneticPr fontId="1" type="noConversion"/>
  </si>
  <si>
    <t>이름</t>
    <phoneticPr fontId="1" type="noConversion"/>
  </si>
  <si>
    <t>중간</t>
    <phoneticPr fontId="1" type="noConversion"/>
  </si>
  <si>
    <t>기말</t>
    <phoneticPr fontId="1" type="noConversion"/>
  </si>
  <si>
    <t>과제</t>
    <phoneticPr fontId="1" type="noConversion"/>
  </si>
  <si>
    <t>출석</t>
    <phoneticPr fontId="1" type="noConversion"/>
  </si>
  <si>
    <t>MK-68544</t>
    <phoneticPr fontId="1" type="noConversion"/>
  </si>
  <si>
    <t>QW-34159</t>
    <phoneticPr fontId="1" type="noConversion"/>
  </si>
  <si>
    <t>AS-83257</t>
    <phoneticPr fontId="1" type="noConversion"/>
  </si>
  <si>
    <t>BD-28132</t>
    <phoneticPr fontId="1" type="noConversion"/>
  </si>
  <si>
    <t>VT-48526</t>
    <phoneticPr fontId="1" type="noConversion"/>
  </si>
  <si>
    <t>KU-71988</t>
    <phoneticPr fontId="1" type="noConversion"/>
  </si>
  <si>
    <t>GH-12015</t>
    <phoneticPr fontId="1" type="noConversion"/>
  </si>
  <si>
    <t>윤희정</t>
    <phoneticPr fontId="1" type="noConversion"/>
  </si>
  <si>
    <t>한애선</t>
    <phoneticPr fontId="1" type="noConversion"/>
  </si>
  <si>
    <t>김요열</t>
    <phoneticPr fontId="1" type="noConversion"/>
  </si>
  <si>
    <t>이민성</t>
    <phoneticPr fontId="1" type="noConversion"/>
  </si>
  <si>
    <t>김순한</t>
    <phoneticPr fontId="1" type="noConversion"/>
  </si>
  <si>
    <t>우연이</t>
    <phoneticPr fontId="1" type="noConversion"/>
  </si>
  <si>
    <t>신승운</t>
    <phoneticPr fontId="1" type="noConversion"/>
  </si>
  <si>
    <t>총합계</t>
  </si>
  <si>
    <t>VIP 요약</t>
  </si>
  <si>
    <t>골드 요약</t>
  </si>
  <si>
    <t>실버 요약</t>
  </si>
  <si>
    <t>일반 요약</t>
  </si>
  <si>
    <t>VIP 평균</t>
  </si>
  <si>
    <t>골드 평균</t>
  </si>
  <si>
    <t>실버 평균</t>
  </si>
  <si>
    <t>일반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</si>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</sst>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&quot;년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5" xfId="3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3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</a:rPr>
              <a:t>영업</a:t>
            </a:r>
            <a:r>
              <a:rPr lang="en-US" altLang="ko-KR" sz="1800">
                <a:solidFill>
                  <a:srgbClr val="FFFF00"/>
                </a:solidFill>
              </a:rPr>
              <a:t>A</a:t>
            </a:r>
            <a:r>
              <a:rPr lang="ko-KR" altLang="en-US" sz="1800">
                <a:solidFill>
                  <a:srgbClr val="FFFF00"/>
                </a:solidFill>
              </a:rPr>
              <a:t>팀 수출현황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1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2996511"/>
        <c:axId val="1472821439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1472821439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2996511"/>
        <c:crosses val="max"/>
        <c:crossBetween val="between"/>
      </c:valAx>
      <c:catAx>
        <c:axId val="201299651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72821439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7</xdr:col>
      <xdr:colOff>0</xdr:colOff>
      <xdr:row>7</xdr:row>
      <xdr:rowOff>0</xdr:rowOff>
    </xdr:to>
    <xdr:sp macro="[0]!쉼표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95EFD50A-8C3D-C7A8-6B13-605BB706FAB9}"/>
            </a:ext>
          </a:extLst>
        </xdr:cNvPr>
        <xdr:cNvSpPr/>
      </xdr:nvSpPr>
      <xdr:spPr>
        <a:xfrm>
          <a:off x="4667250" y="1095375"/>
          <a:ext cx="685800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6C068F6-48B6-426A-9AD7-B67DBDE09BB7}" name="표1" displayName="표1" ref="A3:H28" totalsRowShown="0" headerRowDxfId="11" dataDxfId="9" headerRowBorderDxfId="10" tableBorderDxfId="8">
  <autoFilter ref="A3:H28" xr:uid="{26C068F6-48B6-426A-9AD7-B67DBDE09BB7}"/>
  <tableColumns count="8">
    <tableColumn id="1" xr3:uid="{E227AAB9-128A-4481-9094-B04D95F5B0A8}" name="성명" dataDxfId="7"/>
    <tableColumn id="2" xr3:uid="{0797F632-1DF7-4825-A644-6DB48071A683}" name="성별" dataDxfId="6"/>
    <tableColumn id="3" xr3:uid="{A81340F2-5B41-49CB-A75E-079E8B2D0935}" name="등급" dataDxfId="5"/>
    <tableColumn id="4" xr3:uid="{028EE450-8D2C-461C-8C8F-94BB10B83B7C}" name="총구매금액" dataDxfId="4" dataCellStyle="쉼표 [0]"/>
    <tableColumn id="5" xr3:uid="{E2711A05-3AF1-4A58-BBDB-DE2258187BD2}" name="구매횟수" dataDxfId="3"/>
    <tableColumn id="6" xr3:uid="{A1023731-6C3A-4D79-8AD0-5C66E2424229}" name="구매포인트" dataDxfId="2"/>
    <tableColumn id="7" xr3:uid="{A9B2E384-B072-4A0E-8F7E-ACB5A6AD2FAF}" name="빈도포인트" dataDxfId="1"/>
    <tableColumn id="8" xr3:uid="{D76A6F41-1EC0-4D13-9A67-12D145D0D712}" name="포인트합계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0" sqref="F10"/>
    </sheetView>
  </sheetViews>
  <sheetFormatPr defaultRowHeight="16.5" x14ac:dyDescent="0.3"/>
  <cols>
    <col min="1" max="1" width="10.5" bestFit="1" customWidth="1"/>
  </cols>
  <sheetData>
    <row r="1" spans="1:6" x14ac:dyDescent="0.3">
      <c r="A1" t="s">
        <v>0</v>
      </c>
    </row>
    <row r="3" spans="1:6" x14ac:dyDescent="0.3">
      <c r="A3" s="1" t="s">
        <v>263</v>
      </c>
      <c r="B3" s="1" t="s">
        <v>264</v>
      </c>
      <c r="C3" s="1" t="s">
        <v>265</v>
      </c>
      <c r="D3" s="1" t="s">
        <v>266</v>
      </c>
      <c r="E3" s="1" t="s">
        <v>267</v>
      </c>
      <c r="F3" s="1" t="s">
        <v>268</v>
      </c>
    </row>
    <row r="4" spans="1:6" x14ac:dyDescent="0.3">
      <c r="A4" s="1" t="s">
        <v>269</v>
      </c>
      <c r="B4" s="1" t="s">
        <v>276</v>
      </c>
      <c r="C4" s="1">
        <v>88</v>
      </c>
      <c r="D4" s="1">
        <v>90</v>
      </c>
      <c r="E4" s="1">
        <v>80</v>
      </c>
      <c r="F4" s="1">
        <v>100</v>
      </c>
    </row>
    <row r="5" spans="1:6" x14ac:dyDescent="0.3">
      <c r="A5" s="1" t="s">
        <v>270</v>
      </c>
      <c r="B5" s="1" t="s">
        <v>277</v>
      </c>
      <c r="C5" s="1">
        <v>59</v>
      </c>
      <c r="D5" s="1">
        <v>68</v>
      </c>
      <c r="E5" s="1">
        <v>80</v>
      </c>
      <c r="F5" s="1">
        <v>90</v>
      </c>
    </row>
    <row r="6" spans="1:6" x14ac:dyDescent="0.3">
      <c r="A6" s="1" t="s">
        <v>271</v>
      </c>
      <c r="B6" s="1" t="s">
        <v>278</v>
      </c>
      <c r="C6" s="1">
        <v>78</v>
      </c>
      <c r="D6" s="1">
        <v>80</v>
      </c>
      <c r="E6" s="1">
        <v>78</v>
      </c>
      <c r="F6" s="1">
        <v>90</v>
      </c>
    </row>
    <row r="7" spans="1:6" x14ac:dyDescent="0.3">
      <c r="A7" s="1" t="s">
        <v>272</v>
      </c>
      <c r="B7" s="1" t="s">
        <v>279</v>
      </c>
      <c r="C7" s="1">
        <v>98</v>
      </c>
      <c r="D7" s="1">
        <v>92</v>
      </c>
      <c r="E7" s="1">
        <v>85</v>
      </c>
      <c r="F7" s="1">
        <v>100</v>
      </c>
    </row>
    <row r="8" spans="1:6" x14ac:dyDescent="0.3">
      <c r="A8" s="1" t="s">
        <v>273</v>
      </c>
      <c r="B8" s="1" t="s">
        <v>280</v>
      </c>
      <c r="C8" s="1">
        <v>57</v>
      </c>
      <c r="D8" s="1">
        <v>66</v>
      </c>
      <c r="E8" s="1">
        <v>60</v>
      </c>
      <c r="F8" s="1">
        <v>80</v>
      </c>
    </row>
    <row r="9" spans="1:6" x14ac:dyDescent="0.3">
      <c r="A9" s="1" t="s">
        <v>274</v>
      </c>
      <c r="B9" s="1" t="s">
        <v>281</v>
      </c>
      <c r="C9" s="1">
        <v>77</v>
      </c>
      <c r="D9" s="1">
        <v>88</v>
      </c>
      <c r="E9" s="1">
        <v>70</v>
      </c>
      <c r="F9" s="1">
        <v>70</v>
      </c>
    </row>
    <row r="10" spans="1:6" x14ac:dyDescent="0.3">
      <c r="A10" s="1" t="s">
        <v>275</v>
      </c>
      <c r="B10" s="1" t="s">
        <v>282</v>
      </c>
      <c r="C10" s="1">
        <v>90</v>
      </c>
      <c r="D10" s="1">
        <v>88</v>
      </c>
      <c r="E10" s="1">
        <v>90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workbookViewId="0">
      <selection activeCell="D24" sqref="D24"/>
    </sheetView>
  </sheetViews>
  <sheetFormatPr defaultRowHeight="16.5" x14ac:dyDescent="0.3"/>
  <cols>
    <col min="3" max="3" width="12.25" bestFit="1" customWidth="1"/>
    <col min="6" max="6" width="11.875" bestFit="1" customWidth="1"/>
  </cols>
  <sheetData>
    <row r="1" spans="1:6" ht="24" customHeight="1" thickBot="1" x14ac:dyDescent="0.35">
      <c r="A1" s="26" t="s">
        <v>129</v>
      </c>
      <c r="B1" s="26"/>
      <c r="C1" s="26"/>
      <c r="D1" s="26"/>
      <c r="E1" s="26"/>
      <c r="F1" s="26"/>
    </row>
    <row r="2" spans="1:6" ht="17.25" thickTop="1" x14ac:dyDescent="0.3"/>
    <row r="3" spans="1:6" x14ac:dyDescent="0.3">
      <c r="A3" s="16" t="s">
        <v>82</v>
      </c>
      <c r="B3" s="16" t="s">
        <v>83</v>
      </c>
      <c r="C3" s="16" t="s">
        <v>84</v>
      </c>
      <c r="D3" s="16" t="s">
        <v>85</v>
      </c>
      <c r="E3" s="16" t="s">
        <v>86</v>
      </c>
      <c r="F3" s="16" t="s">
        <v>87</v>
      </c>
    </row>
    <row r="4" spans="1:6" x14ac:dyDescent="0.3">
      <c r="A4" s="27" t="s">
        <v>88</v>
      </c>
      <c r="B4" s="5" t="s">
        <v>89</v>
      </c>
      <c r="C4" s="6" t="s">
        <v>90</v>
      </c>
      <c r="D4" s="17">
        <v>2</v>
      </c>
      <c r="E4" s="6" t="s">
        <v>91</v>
      </c>
      <c r="F4" s="18">
        <v>1500000</v>
      </c>
    </row>
    <row r="5" spans="1:6" x14ac:dyDescent="0.3">
      <c r="A5" s="27"/>
      <c r="B5" s="5" t="s">
        <v>92</v>
      </c>
      <c r="C5" s="6" t="s">
        <v>93</v>
      </c>
      <c r="D5" s="17">
        <v>3</v>
      </c>
      <c r="E5" s="6" t="s">
        <v>94</v>
      </c>
      <c r="F5" s="18">
        <v>3500000</v>
      </c>
    </row>
    <row r="6" spans="1:6" x14ac:dyDescent="0.3">
      <c r="A6" s="27"/>
      <c r="B6" s="5" t="s">
        <v>95</v>
      </c>
      <c r="C6" s="6" t="s">
        <v>96</v>
      </c>
      <c r="D6" s="17">
        <v>5</v>
      </c>
      <c r="E6" s="6" t="s">
        <v>97</v>
      </c>
      <c r="F6" s="18">
        <v>4000000</v>
      </c>
    </row>
    <row r="7" spans="1:6" x14ac:dyDescent="0.3">
      <c r="A7" s="27"/>
      <c r="B7" s="5" t="s">
        <v>98</v>
      </c>
      <c r="C7" s="6" t="s">
        <v>99</v>
      </c>
      <c r="D7" s="17">
        <v>3</v>
      </c>
      <c r="E7" s="6" t="s">
        <v>100</v>
      </c>
      <c r="F7" s="18">
        <v>3000000</v>
      </c>
    </row>
    <row r="8" spans="1:6" x14ac:dyDescent="0.3">
      <c r="A8" s="27" t="s">
        <v>101</v>
      </c>
      <c r="B8" s="5" t="s">
        <v>102</v>
      </c>
      <c r="C8" s="6" t="s">
        <v>103</v>
      </c>
      <c r="D8" s="17">
        <v>2</v>
      </c>
      <c r="E8" s="6" t="s">
        <v>104</v>
      </c>
      <c r="F8" s="18">
        <v>2000000</v>
      </c>
    </row>
    <row r="9" spans="1:6" x14ac:dyDescent="0.3">
      <c r="A9" s="27"/>
      <c r="B9" s="5" t="s">
        <v>105</v>
      </c>
      <c r="C9" s="6" t="s">
        <v>106</v>
      </c>
      <c r="D9" s="17">
        <v>2</v>
      </c>
      <c r="E9" s="6" t="s">
        <v>107</v>
      </c>
      <c r="F9" s="18">
        <v>2400000</v>
      </c>
    </row>
    <row r="10" spans="1:6" x14ac:dyDescent="0.3">
      <c r="A10" s="27"/>
      <c r="B10" s="5" t="s">
        <v>108</v>
      </c>
      <c r="C10" s="6" t="s">
        <v>109</v>
      </c>
      <c r="D10" s="17">
        <v>3</v>
      </c>
      <c r="E10" s="6" t="s">
        <v>110</v>
      </c>
      <c r="F10" s="18">
        <v>1200000</v>
      </c>
    </row>
    <row r="11" spans="1:6" x14ac:dyDescent="0.3">
      <c r="A11" s="27" t="s">
        <v>111</v>
      </c>
      <c r="B11" s="5" t="s">
        <v>112</v>
      </c>
      <c r="C11" s="6" t="s">
        <v>113</v>
      </c>
      <c r="D11" s="17">
        <v>1</v>
      </c>
      <c r="E11" s="6" t="s">
        <v>114</v>
      </c>
      <c r="F11" s="18">
        <v>600000</v>
      </c>
    </row>
    <row r="12" spans="1:6" x14ac:dyDescent="0.3">
      <c r="A12" s="27"/>
      <c r="B12" s="5" t="s">
        <v>115</v>
      </c>
      <c r="C12" s="6" t="s">
        <v>116</v>
      </c>
      <c r="D12" s="17">
        <v>2</v>
      </c>
      <c r="E12" s="6" t="s">
        <v>117</v>
      </c>
      <c r="F12" s="18">
        <v>850000</v>
      </c>
    </row>
    <row r="13" spans="1:6" x14ac:dyDescent="0.3">
      <c r="A13" s="27"/>
      <c r="B13" s="5" t="s">
        <v>118</v>
      </c>
      <c r="C13" s="6" t="s">
        <v>119</v>
      </c>
      <c r="D13" s="17">
        <v>1</v>
      </c>
      <c r="E13" s="6" t="s">
        <v>120</v>
      </c>
      <c r="F13" s="18">
        <v>4500000</v>
      </c>
    </row>
    <row r="14" spans="1:6" x14ac:dyDescent="0.3">
      <c r="A14" s="27" t="s">
        <v>121</v>
      </c>
      <c r="B14" s="5" t="s">
        <v>122</v>
      </c>
      <c r="C14" s="6" t="s">
        <v>123</v>
      </c>
      <c r="D14" s="17">
        <v>4</v>
      </c>
      <c r="E14" s="6" t="s">
        <v>124</v>
      </c>
      <c r="F14" s="18">
        <v>5600000</v>
      </c>
    </row>
    <row r="15" spans="1:6" x14ac:dyDescent="0.3">
      <c r="A15" s="27"/>
      <c r="B15" s="5" t="s">
        <v>125</v>
      </c>
      <c r="C15" s="6" t="s">
        <v>126</v>
      </c>
      <c r="D15" s="17">
        <v>5</v>
      </c>
      <c r="E15" s="6" t="s">
        <v>127</v>
      </c>
      <c r="F15" s="18">
        <v>6000000</v>
      </c>
    </row>
    <row r="16" spans="1:6" x14ac:dyDescent="0.3">
      <c r="A16" s="16" t="s">
        <v>128</v>
      </c>
      <c r="B16" s="19"/>
      <c r="C16" s="19"/>
      <c r="D16" s="19"/>
      <c r="E16" s="19"/>
      <c r="F16" s="18">
        <v>35150000</v>
      </c>
    </row>
  </sheetData>
  <mergeCells count="5">
    <mergeCell ref="A1:F1"/>
    <mergeCell ref="A14:A15"/>
    <mergeCell ref="A11:A13"/>
    <mergeCell ref="A8:A10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activeCell="I30" sqref="I30"/>
    </sheetView>
  </sheetViews>
  <sheetFormatPr defaultRowHeight="16.5" x14ac:dyDescent="0.3"/>
  <sheetData>
    <row r="1" spans="1:8" ht="20.25" x14ac:dyDescent="0.3">
      <c r="A1" s="25" t="s">
        <v>130</v>
      </c>
      <c r="B1" s="25"/>
      <c r="C1" s="25"/>
      <c r="D1" s="25"/>
      <c r="E1" s="25"/>
      <c r="F1" s="25"/>
      <c r="G1" s="25"/>
      <c r="H1" s="11"/>
    </row>
    <row r="3" spans="1:8" x14ac:dyDescent="0.3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3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3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3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3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3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3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3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3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3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3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3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3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3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3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3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12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topLeftCell="A16" workbookViewId="0">
      <selection activeCell="E28" sqref="E28:E37"/>
    </sheetView>
  </sheetViews>
  <sheetFormatPr defaultRowHeight="16.5" x14ac:dyDescent="0.3"/>
  <cols>
    <col min="1" max="4" width="9.125" customWidth="1"/>
    <col min="5" max="5" width="11.625" bestFit="1" customWidth="1"/>
    <col min="8" max="8" width="10.75" bestFit="1" customWidth="1"/>
    <col min="9" max="9" width="8.625" customWidth="1"/>
    <col min="10" max="10" width="10.625" bestFit="1" customWidth="1"/>
  </cols>
  <sheetData>
    <row r="1" spans="1:11" x14ac:dyDescent="0.3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3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3">
      <c r="A3" s="6" t="s">
        <v>15</v>
      </c>
      <c r="B3" s="6" t="s">
        <v>16</v>
      </c>
      <c r="C3" s="9">
        <v>2000</v>
      </c>
      <c r="D3" s="6">
        <v>55</v>
      </c>
      <c r="E3" s="24" t="str">
        <f>INT(C3/D3)&amp;"("&amp;MOD(C3,D3)&amp;")"</f>
        <v>36(20)</v>
      </c>
      <c r="G3" s="6" t="s">
        <v>17</v>
      </c>
      <c r="H3" s="8">
        <v>45751</v>
      </c>
      <c r="I3" s="9">
        <v>1000</v>
      </c>
      <c r="J3" s="9">
        <v>1500000</v>
      </c>
      <c r="K3" s="6" t="str">
        <f>CHOOSE(WEEKDAY(H3),"일요일","월요일","화요일","수요일","목요일","금요일","토요일")</f>
        <v>금요일</v>
      </c>
    </row>
    <row r="4" spans="1:11" x14ac:dyDescent="0.3">
      <c r="A4" s="6" t="s">
        <v>18</v>
      </c>
      <c r="B4" s="6" t="s">
        <v>19</v>
      </c>
      <c r="C4" s="9">
        <v>1500</v>
      </c>
      <c r="D4" s="6">
        <v>67</v>
      </c>
      <c r="E4" s="24" t="str">
        <f t="shared" ref="E4:E11" si="0">INT(C4/D4)&amp;"("&amp;MOD(C4,D4)&amp;")"</f>
        <v>22(26)</v>
      </c>
      <c r="G4" s="6" t="s">
        <v>20</v>
      </c>
      <c r="H4" s="8">
        <v>45754</v>
      </c>
      <c r="I4" s="9">
        <v>1500</v>
      </c>
      <c r="J4" s="9">
        <v>2700000</v>
      </c>
      <c r="K4" s="6" t="str">
        <f t="shared" ref="K4:K11" si="1">CHOOSE(WEEKDAY(H4),"일요일","월요일","화요일","수요일","목요일","금요일","토요일")</f>
        <v>월요일</v>
      </c>
    </row>
    <row r="5" spans="1:11" x14ac:dyDescent="0.3">
      <c r="A5" s="6" t="s">
        <v>21</v>
      </c>
      <c r="B5" s="6" t="s">
        <v>22</v>
      </c>
      <c r="C5" s="9">
        <v>1800</v>
      </c>
      <c r="D5" s="6">
        <v>48</v>
      </c>
      <c r="E5" s="24" t="str">
        <f t="shared" si="0"/>
        <v>37(24)</v>
      </c>
      <c r="G5" s="6" t="s">
        <v>23</v>
      </c>
      <c r="H5" s="8">
        <v>45754</v>
      </c>
      <c r="I5" s="9">
        <v>2000</v>
      </c>
      <c r="J5" s="9">
        <v>3200000</v>
      </c>
      <c r="K5" s="6" t="str">
        <f t="shared" si="1"/>
        <v>월요일</v>
      </c>
    </row>
    <row r="6" spans="1:11" x14ac:dyDescent="0.3">
      <c r="A6" s="6" t="s">
        <v>24</v>
      </c>
      <c r="B6" s="6" t="s">
        <v>25</v>
      </c>
      <c r="C6" s="9">
        <v>1650</v>
      </c>
      <c r="D6" s="6">
        <v>68</v>
      </c>
      <c r="E6" s="24" t="str">
        <f t="shared" si="0"/>
        <v>24(18)</v>
      </c>
      <c r="G6" s="6" t="s">
        <v>26</v>
      </c>
      <c r="H6" s="8">
        <v>45756</v>
      </c>
      <c r="I6" s="9">
        <v>800</v>
      </c>
      <c r="J6" s="9">
        <v>6400000</v>
      </c>
      <c r="K6" s="6" t="str">
        <f t="shared" si="1"/>
        <v>수요일</v>
      </c>
    </row>
    <row r="7" spans="1:11" x14ac:dyDescent="0.3">
      <c r="A7" s="6" t="s">
        <v>27</v>
      </c>
      <c r="B7" s="6" t="s">
        <v>28</v>
      </c>
      <c r="C7" s="9">
        <v>950</v>
      </c>
      <c r="D7" s="6">
        <v>23</v>
      </c>
      <c r="E7" s="24" t="str">
        <f t="shared" si="0"/>
        <v>41(7)</v>
      </c>
      <c r="G7" s="6" t="s">
        <v>29</v>
      </c>
      <c r="H7" s="8">
        <v>45757</v>
      </c>
      <c r="I7" s="9">
        <v>900</v>
      </c>
      <c r="J7" s="9">
        <v>6300000</v>
      </c>
      <c r="K7" s="6" t="str">
        <f t="shared" si="1"/>
        <v>목요일</v>
      </c>
    </row>
    <row r="8" spans="1:11" x14ac:dyDescent="0.3">
      <c r="A8" s="6" t="s">
        <v>30</v>
      </c>
      <c r="B8" s="6" t="s">
        <v>31</v>
      </c>
      <c r="C8" s="9">
        <v>1200</v>
      </c>
      <c r="D8" s="6">
        <v>62</v>
      </c>
      <c r="E8" s="24" t="str">
        <f t="shared" si="0"/>
        <v>19(22)</v>
      </c>
      <c r="G8" s="6" t="s">
        <v>32</v>
      </c>
      <c r="H8" s="8">
        <v>45758</v>
      </c>
      <c r="I8" s="9">
        <v>1100</v>
      </c>
      <c r="J8" s="9">
        <v>6600000</v>
      </c>
      <c r="K8" s="6" t="str">
        <f t="shared" si="1"/>
        <v>금요일</v>
      </c>
    </row>
    <row r="9" spans="1:11" x14ac:dyDescent="0.3">
      <c r="A9" s="6" t="s">
        <v>33</v>
      </c>
      <c r="B9" s="6" t="s">
        <v>34</v>
      </c>
      <c r="C9" s="9">
        <v>1450</v>
      </c>
      <c r="D9" s="6">
        <v>49</v>
      </c>
      <c r="E9" s="24" t="str">
        <f t="shared" si="0"/>
        <v>29(29)</v>
      </c>
      <c r="G9" s="6" t="s">
        <v>35</v>
      </c>
      <c r="H9" s="8">
        <v>45762</v>
      </c>
      <c r="I9" s="9">
        <v>500</v>
      </c>
      <c r="J9" s="9">
        <v>5750000</v>
      </c>
      <c r="K9" s="6" t="str">
        <f t="shared" si="1"/>
        <v>화요일</v>
      </c>
    </row>
    <row r="10" spans="1:11" x14ac:dyDescent="0.3">
      <c r="A10" s="6" t="s">
        <v>36</v>
      </c>
      <c r="B10" s="6" t="s">
        <v>37</v>
      </c>
      <c r="C10" s="9">
        <v>1500</v>
      </c>
      <c r="D10" s="6">
        <v>37</v>
      </c>
      <c r="E10" s="24" t="str">
        <f t="shared" si="0"/>
        <v>40(20)</v>
      </c>
      <c r="G10" s="6" t="s">
        <v>38</v>
      </c>
      <c r="H10" s="8">
        <v>45762</v>
      </c>
      <c r="I10" s="9">
        <v>600</v>
      </c>
      <c r="J10" s="9">
        <v>4500000</v>
      </c>
      <c r="K10" s="6" t="str">
        <f t="shared" si="1"/>
        <v>화요일</v>
      </c>
    </row>
    <row r="11" spans="1:11" x14ac:dyDescent="0.3">
      <c r="A11" s="6" t="s">
        <v>39</v>
      </c>
      <c r="B11" s="6" t="s">
        <v>40</v>
      </c>
      <c r="C11" s="9">
        <v>1600</v>
      </c>
      <c r="D11" s="6">
        <v>41</v>
      </c>
      <c r="E11" s="24" t="str">
        <f t="shared" si="0"/>
        <v>39(1)</v>
      </c>
      <c r="G11" s="6" t="s">
        <v>41</v>
      </c>
      <c r="H11" s="8">
        <v>45763</v>
      </c>
      <c r="I11" s="9">
        <v>800</v>
      </c>
      <c r="J11" s="9">
        <v>9200000</v>
      </c>
      <c r="K11" s="6" t="str">
        <f t="shared" si="1"/>
        <v>수요일</v>
      </c>
    </row>
    <row r="13" spans="1:11" x14ac:dyDescent="0.3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3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3">
      <c r="A15" s="6" t="s">
        <v>50</v>
      </c>
      <c r="B15" s="6" t="s">
        <v>51</v>
      </c>
      <c r="C15" s="15">
        <v>125</v>
      </c>
      <c r="D15" s="9">
        <f>C15*2100</f>
        <v>262500</v>
      </c>
      <c r="F15" s="6">
        <v>1539345</v>
      </c>
      <c r="G15" s="6" t="s">
        <v>52</v>
      </c>
      <c r="H15" s="8">
        <v>45792</v>
      </c>
      <c r="I15" s="6">
        <v>4</v>
      </c>
      <c r="J15" s="6" t="str">
        <f>IF(OR(MONTH(H15)=6,MONTH(H15)=8),"부산출발","")</f>
        <v/>
      </c>
    </row>
    <row r="16" spans="1:11" x14ac:dyDescent="0.3">
      <c r="A16" s="6" t="s">
        <v>53</v>
      </c>
      <c r="B16" s="6" t="s">
        <v>255</v>
      </c>
      <c r="C16" s="15">
        <v>163</v>
      </c>
      <c r="D16" s="9">
        <f t="shared" ref="D16:D23" si="2">C16*2100</f>
        <v>342300</v>
      </c>
      <c r="F16" s="6">
        <v>5681788</v>
      </c>
      <c r="G16" s="6" t="s">
        <v>55</v>
      </c>
      <c r="H16" s="8">
        <v>45811</v>
      </c>
      <c r="I16" s="6">
        <v>2</v>
      </c>
      <c r="J16" s="6" t="str">
        <f t="shared" ref="J16:J24" si="3">IF(OR(MONTH(H16)=6,MONTH(H16)=8),"부산출발","")</f>
        <v>부산출발</v>
      </c>
    </row>
    <row r="17" spans="1:10" x14ac:dyDescent="0.3">
      <c r="A17" s="6" t="s">
        <v>56</v>
      </c>
      <c r="B17" s="6" t="s">
        <v>54</v>
      </c>
      <c r="C17" s="15">
        <v>121</v>
      </c>
      <c r="D17" s="9">
        <f t="shared" si="2"/>
        <v>254100</v>
      </c>
      <c r="F17" s="6">
        <v>4101523</v>
      </c>
      <c r="G17" s="6" t="s">
        <v>57</v>
      </c>
      <c r="H17" s="8">
        <v>45823</v>
      </c>
      <c r="I17" s="6">
        <v>8</v>
      </c>
      <c r="J17" s="6" t="str">
        <f t="shared" si="3"/>
        <v>부산출발</v>
      </c>
    </row>
    <row r="18" spans="1:10" x14ac:dyDescent="0.3">
      <c r="A18" s="6" t="s">
        <v>58</v>
      </c>
      <c r="B18" s="6" t="s">
        <v>54</v>
      </c>
      <c r="C18" s="15">
        <v>113</v>
      </c>
      <c r="D18" s="9">
        <f t="shared" si="2"/>
        <v>237300</v>
      </c>
      <c r="F18" s="6">
        <v>9025101</v>
      </c>
      <c r="G18" s="6" t="s">
        <v>59</v>
      </c>
      <c r="H18" s="8">
        <v>45844</v>
      </c>
      <c r="I18" s="6">
        <v>6</v>
      </c>
      <c r="J18" s="6" t="str">
        <f t="shared" si="3"/>
        <v/>
      </c>
    </row>
    <row r="19" spans="1:10" x14ac:dyDescent="0.3">
      <c r="A19" s="6" t="s">
        <v>60</v>
      </c>
      <c r="B19" s="6" t="s">
        <v>54</v>
      </c>
      <c r="C19" s="15">
        <v>148</v>
      </c>
      <c r="D19" s="9">
        <f t="shared" si="2"/>
        <v>310800</v>
      </c>
      <c r="F19" s="6">
        <v>5578440</v>
      </c>
      <c r="G19" s="6" t="s">
        <v>61</v>
      </c>
      <c r="H19" s="8">
        <v>45855</v>
      </c>
      <c r="I19" s="6">
        <v>4</v>
      </c>
      <c r="J19" s="6" t="str">
        <f t="shared" si="3"/>
        <v/>
      </c>
    </row>
    <row r="20" spans="1:10" x14ac:dyDescent="0.3">
      <c r="A20" s="6" t="s">
        <v>62</v>
      </c>
      <c r="B20" s="6" t="s">
        <v>63</v>
      </c>
      <c r="C20" s="15">
        <v>105</v>
      </c>
      <c r="D20" s="9">
        <f t="shared" si="2"/>
        <v>220500</v>
      </c>
      <c r="F20" s="6">
        <v>6931282</v>
      </c>
      <c r="G20" s="6" t="s">
        <v>64</v>
      </c>
      <c r="H20" s="8">
        <v>45878</v>
      </c>
      <c r="I20" s="6">
        <v>5</v>
      </c>
      <c r="J20" s="6" t="str">
        <f t="shared" si="3"/>
        <v>부산출발</v>
      </c>
    </row>
    <row r="21" spans="1:10" x14ac:dyDescent="0.3">
      <c r="A21" s="6" t="s">
        <v>65</v>
      </c>
      <c r="B21" s="6" t="s">
        <v>63</v>
      </c>
      <c r="C21" s="15">
        <v>153</v>
      </c>
      <c r="D21" s="9">
        <f t="shared" si="2"/>
        <v>321300</v>
      </c>
      <c r="F21" s="6">
        <v>3966514</v>
      </c>
      <c r="G21" s="6" t="s">
        <v>66</v>
      </c>
      <c r="H21" s="8">
        <v>45893</v>
      </c>
      <c r="I21" s="6">
        <v>6</v>
      </c>
      <c r="J21" s="6" t="str">
        <f t="shared" si="3"/>
        <v>부산출발</v>
      </c>
    </row>
    <row r="22" spans="1:10" x14ac:dyDescent="0.3">
      <c r="A22" s="6" t="s">
        <v>67</v>
      </c>
      <c r="B22" s="6" t="s">
        <v>63</v>
      </c>
      <c r="C22" s="15">
        <v>122</v>
      </c>
      <c r="D22" s="9">
        <f t="shared" si="2"/>
        <v>256200</v>
      </c>
      <c r="F22" s="6">
        <v>2015781</v>
      </c>
      <c r="G22" s="6" t="s">
        <v>68</v>
      </c>
      <c r="H22" s="8">
        <v>45905</v>
      </c>
      <c r="I22" s="6">
        <v>2</v>
      </c>
      <c r="J22" s="6" t="str">
        <f t="shared" si="3"/>
        <v/>
      </c>
    </row>
    <row r="23" spans="1:10" x14ac:dyDescent="0.3">
      <c r="A23" s="6" t="s">
        <v>69</v>
      </c>
      <c r="B23" s="6" t="s">
        <v>63</v>
      </c>
      <c r="C23" s="15">
        <v>139</v>
      </c>
      <c r="D23" s="9">
        <f t="shared" si="2"/>
        <v>291900</v>
      </c>
      <c r="F23" s="6">
        <v>7932295</v>
      </c>
      <c r="G23" s="6" t="s">
        <v>70</v>
      </c>
      <c r="H23" s="8">
        <v>45916</v>
      </c>
      <c r="I23" s="6">
        <v>8</v>
      </c>
      <c r="J23" s="6" t="str">
        <f t="shared" si="3"/>
        <v/>
      </c>
    </row>
    <row r="24" spans="1:10" x14ac:dyDescent="0.3">
      <c r="A24" s="28" t="s">
        <v>256</v>
      </c>
      <c r="B24" s="29"/>
      <c r="C24" s="30"/>
      <c r="D24" s="9">
        <f>SUMIFS(D15:D23,B15:B23,"&lt;&gt;대리",C15:C23,"&gt;="&amp;AVERAGE(C15:C23))</f>
        <v>955500</v>
      </c>
      <c r="F24" s="6">
        <v>8347423</v>
      </c>
      <c r="G24" s="6" t="s">
        <v>71</v>
      </c>
      <c r="H24" s="8">
        <v>45935</v>
      </c>
      <c r="I24" s="6">
        <v>3</v>
      </c>
      <c r="J24" s="6" t="str">
        <f t="shared" si="3"/>
        <v/>
      </c>
    </row>
    <row r="26" spans="1:10" x14ac:dyDescent="0.3">
      <c r="A26" s="3" t="s">
        <v>72</v>
      </c>
      <c r="B26" s="4" t="s">
        <v>239</v>
      </c>
    </row>
    <row r="27" spans="1:10" x14ac:dyDescent="0.3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3">
      <c r="A28" s="6" t="s">
        <v>74</v>
      </c>
      <c r="B28" s="6" t="s">
        <v>240</v>
      </c>
      <c r="C28" s="6" t="s">
        <v>249</v>
      </c>
      <c r="D28" s="15">
        <v>25</v>
      </c>
      <c r="E28" s="9" t="str" cm="1">
        <f t="array" ref="E28">_xlfn.IFS(MID(B28,4,1)="1","기획부",MID(B28,4,1)="2","홍보부",TRUE,"영업부")</f>
        <v>홍보부</v>
      </c>
    </row>
    <row r="29" spans="1:10" x14ac:dyDescent="0.3">
      <c r="A29" s="6" t="s">
        <v>75</v>
      </c>
      <c r="B29" s="6" t="s">
        <v>241</v>
      </c>
      <c r="C29" s="6" t="s">
        <v>250</v>
      </c>
      <c r="D29" s="15">
        <v>29</v>
      </c>
      <c r="E29" s="9" t="str" cm="1">
        <f t="array" ref="E29">_xlfn.IFS(MID(B29,4,1)="1","기획부",MID(B29,4,1)="2","홍보부",TRUE,"영업부")</f>
        <v>기획부</v>
      </c>
    </row>
    <row r="30" spans="1:10" x14ac:dyDescent="0.3">
      <c r="A30" s="6" t="s">
        <v>76</v>
      </c>
      <c r="B30" s="6" t="s">
        <v>242</v>
      </c>
      <c r="C30" s="6" t="s">
        <v>249</v>
      </c>
      <c r="D30" s="15">
        <v>26</v>
      </c>
      <c r="E30" s="9" t="str" cm="1">
        <f t="array" ref="E30">_xlfn.IFS(MID(B30,4,1)="1","기획부",MID(B30,4,1)="2","홍보부",TRUE,"영업부")</f>
        <v>영업부</v>
      </c>
    </row>
    <row r="31" spans="1:10" x14ac:dyDescent="0.3">
      <c r="A31" s="6" t="s">
        <v>251</v>
      </c>
      <c r="B31" s="6" t="s">
        <v>243</v>
      </c>
      <c r="C31" s="6" t="s">
        <v>249</v>
      </c>
      <c r="D31" s="15">
        <v>24</v>
      </c>
      <c r="E31" s="9" t="str" cm="1">
        <f t="array" ref="E31">_xlfn.IFS(MID(B31,4,1)="1","기획부",MID(B31,4,1)="2","홍보부",TRUE,"영업부")</f>
        <v>홍보부</v>
      </c>
    </row>
    <row r="32" spans="1:10" x14ac:dyDescent="0.3">
      <c r="A32" s="6" t="s">
        <v>77</v>
      </c>
      <c r="B32" s="6" t="s">
        <v>244</v>
      </c>
      <c r="C32" s="6" t="s">
        <v>249</v>
      </c>
      <c r="D32" s="15">
        <v>25</v>
      </c>
      <c r="E32" s="9" t="str" cm="1">
        <f t="array" ref="E32">_xlfn.IFS(MID(B32,4,1)="1","기획부",MID(B32,4,1)="2","홍보부",TRUE,"영업부")</f>
        <v>영업부</v>
      </c>
    </row>
    <row r="33" spans="1:5" x14ac:dyDescent="0.3">
      <c r="A33" s="6" t="s">
        <v>78</v>
      </c>
      <c r="B33" s="6" t="s">
        <v>246</v>
      </c>
      <c r="C33" s="6" t="s">
        <v>250</v>
      </c>
      <c r="D33" s="15">
        <v>28</v>
      </c>
      <c r="E33" s="9" t="str" cm="1">
        <f t="array" ref="E33">_xlfn.IFS(MID(B33,4,1)="1","기획부",MID(B33,4,1)="2","홍보부",TRUE,"영업부")</f>
        <v>영업부</v>
      </c>
    </row>
    <row r="34" spans="1:5" x14ac:dyDescent="0.3">
      <c r="A34" s="6" t="s">
        <v>79</v>
      </c>
      <c r="B34" s="6" t="s">
        <v>245</v>
      </c>
      <c r="C34" s="6" t="s">
        <v>250</v>
      </c>
      <c r="D34" s="15">
        <v>27</v>
      </c>
      <c r="E34" s="9" t="str" cm="1">
        <f t="array" ref="E34">_xlfn.IFS(MID(B34,4,1)="1","기획부",MID(B34,4,1)="2","홍보부",TRUE,"영업부")</f>
        <v>홍보부</v>
      </c>
    </row>
    <row r="35" spans="1:5" x14ac:dyDescent="0.3">
      <c r="A35" s="6" t="s">
        <v>80</v>
      </c>
      <c r="B35" s="6" t="s">
        <v>253</v>
      </c>
      <c r="C35" s="6" t="s">
        <v>250</v>
      </c>
      <c r="D35" s="15">
        <v>28</v>
      </c>
      <c r="E35" s="9" t="str" cm="1">
        <f t="array" ref="E35">_xlfn.IFS(MID(B35,4,1)="1","기획부",MID(B35,4,1)="2","홍보부",TRUE,"영업부")</f>
        <v>영업부</v>
      </c>
    </row>
    <row r="36" spans="1:5" x14ac:dyDescent="0.3">
      <c r="A36" s="6" t="s">
        <v>81</v>
      </c>
      <c r="B36" s="6" t="s">
        <v>247</v>
      </c>
      <c r="C36" s="6" t="s">
        <v>249</v>
      </c>
      <c r="D36" s="15">
        <v>26</v>
      </c>
      <c r="E36" s="9" t="str" cm="1">
        <f t="array" ref="E36">_xlfn.IFS(MID(B36,4,1)="1","기획부",MID(B36,4,1)="2","홍보부",TRUE,"영업부")</f>
        <v>영업부</v>
      </c>
    </row>
    <row r="37" spans="1:5" x14ac:dyDescent="0.3">
      <c r="A37" s="6" t="s">
        <v>252</v>
      </c>
      <c r="B37" s="6" t="s">
        <v>248</v>
      </c>
      <c r="C37" s="6" t="s">
        <v>249</v>
      </c>
      <c r="D37" s="15">
        <v>27</v>
      </c>
      <c r="E37" s="9" t="str" cm="1">
        <f t="array" ref="E37">_xlfn.IFS(MID(B37,4,1)="1","기획부",MID(B37,4,1)="2","홍보부",TRUE,"영업부")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workbookViewId="0">
      <selection activeCell="E9" sqref="E9"/>
    </sheetView>
  </sheetViews>
  <sheetFormatPr defaultRowHeight="16.5" x14ac:dyDescent="0.3"/>
  <cols>
    <col min="3" max="4" width="11.625" bestFit="1" customWidth="1"/>
    <col min="5" max="5" width="10.375" bestFit="1" customWidth="1"/>
  </cols>
  <sheetData>
    <row r="1" spans="1:5" ht="20.25" x14ac:dyDescent="0.3">
      <c r="A1" s="25" t="s">
        <v>153</v>
      </c>
      <c r="B1" s="25"/>
      <c r="C1" s="25"/>
      <c r="D1" s="25"/>
      <c r="E1" s="25"/>
    </row>
    <row r="3" spans="1:5" x14ac:dyDescent="0.3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3">
      <c r="A4" s="6" t="s">
        <v>159</v>
      </c>
      <c r="B4" s="6" t="s">
        <v>160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3">
      <c r="A5" s="6" t="s">
        <v>161</v>
      </c>
      <c r="B5" s="6" t="s">
        <v>162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3">
      <c r="A6" s="6" t="s">
        <v>163</v>
      </c>
      <c r="B6" s="6" t="s">
        <v>164</v>
      </c>
      <c r="C6" s="9">
        <v>10000000</v>
      </c>
      <c r="D6" s="9">
        <v>8800000</v>
      </c>
      <c r="E6" s="12">
        <f t="shared" si="0"/>
        <v>0.88</v>
      </c>
    </row>
    <row r="7" spans="1:5" x14ac:dyDescent="0.3">
      <c r="A7" s="6" t="s">
        <v>165</v>
      </c>
      <c r="B7" s="6" t="s">
        <v>166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3">
      <c r="A8" s="6" t="s">
        <v>167</v>
      </c>
      <c r="B8" s="6" t="s">
        <v>168</v>
      </c>
      <c r="C8" s="9">
        <v>15000000</v>
      </c>
      <c r="D8" s="9">
        <v>11250000</v>
      </c>
      <c r="E8" s="12">
        <f t="shared" si="0"/>
        <v>0.75</v>
      </c>
    </row>
    <row r="9" spans="1:5" x14ac:dyDescent="0.3">
      <c r="A9" s="6" t="s">
        <v>169</v>
      </c>
      <c r="B9" s="6" t="s">
        <v>170</v>
      </c>
      <c r="C9" s="9">
        <v>12000000</v>
      </c>
      <c r="D9" s="9">
        <v>10800000.000000002</v>
      </c>
      <c r="E9" s="12">
        <f t="shared" si="0"/>
        <v>0.90000000000000013</v>
      </c>
    </row>
    <row r="10" spans="1:5" x14ac:dyDescent="0.3">
      <c r="A10" s="6" t="s">
        <v>171</v>
      </c>
      <c r="B10" s="6" t="s">
        <v>172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3">
      <c r="A11" s="6" t="s">
        <v>173</v>
      </c>
      <c r="B11" s="6" t="s">
        <v>174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3">
      <c r="A12" s="6" t="s">
        <v>175</v>
      </c>
      <c r="B12" s="6" t="s">
        <v>176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3">
      <c r="A13" s="6" t="s">
        <v>177</v>
      </c>
      <c r="B13" s="6" t="s">
        <v>178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workbookViewId="0">
      <selection activeCell="M21" sqref="M21"/>
    </sheetView>
  </sheetViews>
  <sheetFormatPr defaultRowHeight="16.5" outlineLevelRow="3" x14ac:dyDescent="0.3"/>
  <cols>
    <col min="4" max="4" width="12.125" customWidth="1"/>
    <col min="5" max="5" width="10.25" customWidth="1"/>
    <col min="6" max="8" width="12.125" customWidth="1"/>
  </cols>
  <sheetData>
    <row r="1" spans="1:8" ht="20.25" x14ac:dyDescent="0.3">
      <c r="A1" s="25" t="s">
        <v>179</v>
      </c>
      <c r="B1" s="25"/>
      <c r="C1" s="25"/>
      <c r="D1" s="25"/>
      <c r="E1" s="25"/>
      <c r="F1" s="25"/>
      <c r="G1" s="25"/>
      <c r="H1" s="25"/>
    </row>
    <row r="3" spans="1:8" x14ac:dyDescent="0.3">
      <c r="A3" s="23" t="s">
        <v>48</v>
      </c>
      <c r="B3" s="23" t="s">
        <v>49</v>
      </c>
      <c r="C3" s="23" t="s">
        <v>180</v>
      </c>
      <c r="D3" s="23" t="s">
        <v>181</v>
      </c>
      <c r="E3" s="23" t="s">
        <v>182</v>
      </c>
      <c r="F3" s="23" t="s">
        <v>183</v>
      </c>
      <c r="G3" s="23" t="s">
        <v>184</v>
      </c>
      <c r="H3" s="23" t="s">
        <v>185</v>
      </c>
    </row>
    <row r="4" spans="1:8" outlineLevel="3" x14ac:dyDescent="0.3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3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3">
      <c r="A6" s="6"/>
      <c r="B6" s="6"/>
      <c r="C6" s="20" t="s">
        <v>288</v>
      </c>
      <c r="D6" s="9"/>
      <c r="E6" s="6"/>
      <c r="F6" s="6"/>
      <c r="G6" s="6"/>
      <c r="H6" s="6">
        <f>SUBTOTAL(1,H4:H5)</f>
        <v>712</v>
      </c>
    </row>
    <row r="7" spans="1:8" outlineLevel="1" x14ac:dyDescent="0.3">
      <c r="A7" s="6"/>
      <c r="B7" s="6"/>
      <c r="C7" s="20" t="s">
        <v>284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3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3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3">
      <c r="A10" s="6"/>
      <c r="B10" s="6"/>
      <c r="C10" s="20" t="s">
        <v>289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3">
      <c r="A11" s="6"/>
      <c r="B11" s="6"/>
      <c r="C11" s="20" t="s">
        <v>285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3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3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3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3">
      <c r="A15" s="6"/>
      <c r="B15" s="6"/>
      <c r="C15" s="20" t="s">
        <v>290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3">
      <c r="A16" s="6"/>
      <c r="B16" s="6"/>
      <c r="C16" s="20" t="s">
        <v>286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3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3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3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3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3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3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3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3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3">
      <c r="A25" s="1"/>
      <c r="B25" s="1"/>
      <c r="C25" s="22" t="s">
        <v>291</v>
      </c>
      <c r="D25" s="21"/>
      <c r="E25" s="1"/>
      <c r="F25" s="1"/>
      <c r="G25" s="1"/>
      <c r="H25" s="1">
        <f>SUBTOTAL(1,H17:H24)</f>
        <v>255.875</v>
      </c>
    </row>
    <row r="26" spans="1:8" outlineLevel="1" x14ac:dyDescent="0.3">
      <c r="A26" s="1"/>
      <c r="B26" s="1"/>
      <c r="C26" s="22" t="s">
        <v>287</v>
      </c>
      <c r="D26" s="21">
        <f>SUBTOTAL(9,D17:D24)</f>
        <v>5992000</v>
      </c>
      <c r="E26" s="1">
        <f>SUBTOTAL(9,E17:E24)</f>
        <v>240</v>
      </c>
      <c r="F26" s="1"/>
      <c r="G26" s="1"/>
      <c r="H26" s="1"/>
    </row>
    <row r="27" spans="1:8" x14ac:dyDescent="0.3">
      <c r="A27" s="1"/>
      <c r="B27" s="1"/>
      <c r="C27" s="22" t="s">
        <v>292</v>
      </c>
      <c r="D27" s="21"/>
      <c r="E27" s="1"/>
      <c r="F27" s="1"/>
      <c r="G27" s="1"/>
      <c r="H27" s="1">
        <f>SUBTOTAL(1,H4:H24)</f>
        <v>385.33333333333331</v>
      </c>
    </row>
    <row r="28" spans="1:8" x14ac:dyDescent="0.3">
      <c r="A28" s="1"/>
      <c r="B28" s="1"/>
      <c r="C28" s="22" t="s">
        <v>283</v>
      </c>
      <c r="D28" s="21">
        <f>SUBTOTAL(9,D4:D24)</f>
        <v>16970000</v>
      </c>
      <c r="E28" s="1">
        <f>SUBTOTAL(9,E4:E24)</f>
        <v>679</v>
      </c>
      <c r="F28" s="1"/>
      <c r="G28" s="1"/>
      <c r="H28" s="1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workbookViewId="0">
      <selection activeCell="H20" sqref="H20"/>
    </sheetView>
  </sheetViews>
  <sheetFormatPr defaultRowHeight="16.5" x14ac:dyDescent="0.3"/>
  <cols>
    <col min="1" max="1" width="16.25" bestFit="1" customWidth="1"/>
  </cols>
  <sheetData>
    <row r="1" spans="1:5" ht="20.25" x14ac:dyDescent="0.3">
      <c r="A1" s="25" t="s">
        <v>205</v>
      </c>
      <c r="B1" s="25"/>
      <c r="C1" s="25"/>
      <c r="D1" s="25"/>
      <c r="E1" s="25"/>
    </row>
    <row r="3" spans="1:5" x14ac:dyDescent="0.3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3">
      <c r="A4" s="6" t="s">
        <v>211</v>
      </c>
      <c r="B4" s="18">
        <v>1524</v>
      </c>
      <c r="C4" s="18">
        <v>1692</v>
      </c>
      <c r="D4" s="18">
        <v>1774</v>
      </c>
      <c r="E4" s="18">
        <v>1663</v>
      </c>
    </row>
    <row r="5" spans="1:5" x14ac:dyDescent="0.3">
      <c r="A5" s="6" t="s">
        <v>212</v>
      </c>
      <c r="B5" s="18">
        <v>1035</v>
      </c>
      <c r="C5" s="18">
        <v>1149</v>
      </c>
      <c r="D5" s="18">
        <v>1165</v>
      </c>
      <c r="E5" s="18">
        <v>1116</v>
      </c>
    </row>
    <row r="6" spans="1:5" x14ac:dyDescent="0.3">
      <c r="A6" s="6" t="s">
        <v>213</v>
      </c>
      <c r="B6" s="18">
        <v>1122</v>
      </c>
      <c r="C6" s="18">
        <v>1245</v>
      </c>
      <c r="D6" s="18">
        <v>1274</v>
      </c>
      <c r="E6" s="18">
        <v>1214</v>
      </c>
    </row>
    <row r="7" spans="1:5" x14ac:dyDescent="0.3">
      <c r="A7" s="6" t="s">
        <v>214</v>
      </c>
      <c r="B7" s="18">
        <v>1359</v>
      </c>
      <c r="C7" s="18">
        <v>1508</v>
      </c>
      <c r="D7" s="18">
        <v>1569</v>
      </c>
      <c r="E7" s="18">
        <v>1479</v>
      </c>
    </row>
    <row r="8" spans="1:5" x14ac:dyDescent="0.3">
      <c r="A8" s="6" t="s">
        <v>215</v>
      </c>
      <c r="B8" s="18">
        <v>1245</v>
      </c>
      <c r="C8" s="18">
        <v>1382</v>
      </c>
      <c r="D8" s="18">
        <v>1427</v>
      </c>
      <c r="E8" s="18">
        <v>1351</v>
      </c>
    </row>
    <row r="9" spans="1:5" x14ac:dyDescent="0.3">
      <c r="A9" s="6" t="s">
        <v>216</v>
      </c>
      <c r="B9" s="18">
        <v>1782</v>
      </c>
      <c r="C9" s="18">
        <v>1978</v>
      </c>
      <c r="D9" s="18">
        <v>2095</v>
      </c>
      <c r="E9" s="18">
        <v>1952</v>
      </c>
    </row>
    <row r="10" spans="1:5" x14ac:dyDescent="0.3">
      <c r="A10" s="6" t="s">
        <v>217</v>
      </c>
      <c r="B10" s="18">
        <v>1269</v>
      </c>
      <c r="C10" s="18">
        <v>1409</v>
      </c>
      <c r="D10" s="18">
        <v>1457</v>
      </c>
      <c r="E10" s="18">
        <v>1378</v>
      </c>
    </row>
    <row r="11" spans="1:5" x14ac:dyDescent="0.3">
      <c r="A11" s="6" t="s">
        <v>218</v>
      </c>
      <c r="B11" s="18">
        <v>2047</v>
      </c>
      <c r="C11" s="18">
        <v>2272</v>
      </c>
      <c r="D11" s="18">
        <v>2425</v>
      </c>
      <c r="E11" s="18">
        <v>2248</v>
      </c>
    </row>
    <row r="12" spans="1:5" x14ac:dyDescent="0.3">
      <c r="A12" s="6" t="s">
        <v>219</v>
      </c>
      <c r="B12" s="18">
        <v>1863</v>
      </c>
      <c r="C12" s="18">
        <v>2068</v>
      </c>
      <c r="D12" s="18">
        <v>2196</v>
      </c>
      <c r="E12" s="18">
        <v>2042</v>
      </c>
    </row>
    <row r="13" spans="1:5" x14ac:dyDescent="0.3">
      <c r="A13" s="6" t="s">
        <v>220</v>
      </c>
      <c r="B13" s="18">
        <v>1351</v>
      </c>
      <c r="C13" s="18">
        <v>1500</v>
      </c>
      <c r="D13" s="18">
        <v>1559</v>
      </c>
      <c r="E13" s="18">
        <v>1470</v>
      </c>
    </row>
    <row r="14" spans="1:5" x14ac:dyDescent="0.3">
      <c r="A14" s="6" t="s">
        <v>128</v>
      </c>
      <c r="B14" s="18">
        <f>SUM(B4:B13)</f>
        <v>14597</v>
      </c>
      <c r="C14" s="18">
        <f t="shared" ref="C14:E14" si="0">SUM(C4:C13)</f>
        <v>16203</v>
      </c>
      <c r="D14" s="18">
        <f t="shared" si="0"/>
        <v>16941</v>
      </c>
      <c r="E14" s="18">
        <f t="shared" si="0"/>
        <v>15913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workbookViewId="0">
      <selection activeCell="N16" sqref="N16"/>
    </sheetView>
  </sheetViews>
  <sheetFormatPr defaultRowHeight="16.5" x14ac:dyDescent="0.3"/>
  <cols>
    <col min="1" max="1" width="8.875" bestFit="1" customWidth="1"/>
  </cols>
  <sheetData>
    <row r="1" spans="1:5" ht="20.25" x14ac:dyDescent="0.3">
      <c r="A1" s="25" t="s">
        <v>221</v>
      </c>
      <c r="B1" s="25"/>
      <c r="C1" s="25"/>
      <c r="D1" s="25"/>
      <c r="E1" s="25"/>
    </row>
    <row r="2" spans="1:5" x14ac:dyDescent="0.3">
      <c r="E2" s="13" t="s">
        <v>222</v>
      </c>
    </row>
    <row r="3" spans="1:5" x14ac:dyDescent="0.3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3">
      <c r="A4" s="6" t="s">
        <v>228</v>
      </c>
      <c r="B4" s="6" t="s">
        <v>229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3">
      <c r="A5" s="6" t="s">
        <v>228</v>
      </c>
      <c r="B5" s="6" t="s">
        <v>230</v>
      </c>
      <c r="C5" s="14">
        <v>45</v>
      </c>
      <c r="D5" s="14">
        <v>1500</v>
      </c>
      <c r="E5" s="14">
        <f t="shared" si="0"/>
        <v>67500</v>
      </c>
    </row>
    <row r="6" spans="1:5" x14ac:dyDescent="0.3">
      <c r="A6" s="6" t="s">
        <v>231</v>
      </c>
      <c r="B6" s="6" t="s">
        <v>229</v>
      </c>
      <c r="C6" s="14">
        <v>75</v>
      </c>
      <c r="D6" s="14">
        <v>2000</v>
      </c>
      <c r="E6" s="14">
        <f t="shared" si="0"/>
        <v>150000</v>
      </c>
    </row>
    <row r="7" spans="1:5" x14ac:dyDescent="0.3">
      <c r="A7" s="6" t="s">
        <v>231</v>
      </c>
      <c r="B7" s="6" t="s">
        <v>230</v>
      </c>
      <c r="C7" s="14">
        <v>75</v>
      </c>
      <c r="D7" s="14">
        <v>2500</v>
      </c>
      <c r="E7" s="14">
        <f t="shared" si="0"/>
        <v>187500</v>
      </c>
    </row>
    <row r="8" spans="1:5" x14ac:dyDescent="0.3">
      <c r="A8" s="6" t="s">
        <v>232</v>
      </c>
      <c r="B8" s="6" t="s">
        <v>229</v>
      </c>
      <c r="C8" s="14">
        <v>150</v>
      </c>
      <c r="D8" s="14">
        <v>2800</v>
      </c>
      <c r="E8" s="14">
        <f t="shared" si="0"/>
        <v>420000</v>
      </c>
    </row>
    <row r="9" spans="1:5" x14ac:dyDescent="0.3">
      <c r="A9" s="6" t="s">
        <v>232</v>
      </c>
      <c r="B9" s="6" t="s">
        <v>230</v>
      </c>
      <c r="C9" s="14">
        <v>150</v>
      </c>
      <c r="D9" s="14">
        <v>2400</v>
      </c>
      <c r="E9" s="14">
        <f t="shared" si="0"/>
        <v>360000</v>
      </c>
    </row>
    <row r="10" spans="1:5" x14ac:dyDescent="0.3">
      <c r="A10" s="6" t="s">
        <v>233</v>
      </c>
      <c r="B10" s="6" t="s">
        <v>229</v>
      </c>
      <c r="C10" s="14">
        <v>270</v>
      </c>
      <c r="D10" s="14">
        <v>1800</v>
      </c>
      <c r="E10" s="14">
        <f t="shared" si="0"/>
        <v>486000</v>
      </c>
    </row>
    <row r="11" spans="1:5" x14ac:dyDescent="0.3">
      <c r="A11" s="6" t="s">
        <v>233</v>
      </c>
      <c r="B11" s="6" t="s">
        <v>230</v>
      </c>
      <c r="C11" s="14">
        <v>270</v>
      </c>
      <c r="D11" s="14">
        <v>3500</v>
      </c>
      <c r="E11" s="14">
        <f t="shared" si="0"/>
        <v>945000</v>
      </c>
    </row>
    <row r="12" spans="1:5" x14ac:dyDescent="0.3">
      <c r="A12" s="6" t="s">
        <v>234</v>
      </c>
      <c r="B12" s="6" t="s">
        <v>229</v>
      </c>
      <c r="C12" s="14">
        <v>120</v>
      </c>
      <c r="D12" s="14">
        <v>2500</v>
      </c>
      <c r="E12" s="14">
        <f t="shared" si="0"/>
        <v>300000</v>
      </c>
    </row>
    <row r="13" spans="1:5" x14ac:dyDescent="0.3">
      <c r="A13" s="6" t="s">
        <v>234</v>
      </c>
      <c r="B13" s="6" t="s">
        <v>230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Jae Hyun Lim</cp:lastModifiedBy>
  <dcterms:created xsi:type="dcterms:W3CDTF">2023-04-27T08:01:32Z</dcterms:created>
  <dcterms:modified xsi:type="dcterms:W3CDTF">2026-03-21T06:00:46Z</dcterms:modified>
</cp:coreProperties>
</file>