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2.1일\"/>
    </mc:Choice>
  </mc:AlternateContent>
  <xr:revisionPtr revIDLastSave="0" documentId="13_ncr:1_{05C49CF9-BE59-41D3-A4F4-3078CDFA70E6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0" l="1"/>
  <c r="E30" i="10"/>
  <c r="E31" i="10"/>
  <c r="E32" i="10"/>
  <c r="E33" i="10"/>
  <c r="E34" i="10"/>
  <c r="E35" i="10"/>
  <c r="E36" i="10"/>
  <c r="E37" i="10"/>
  <c r="E28" i="10"/>
  <c r="D24" i="10"/>
  <c r="K4" i="10"/>
  <c r="K5" i="10"/>
  <c r="K6" i="10"/>
  <c r="K7" i="10"/>
  <c r="K8" i="10"/>
  <c r="K9" i="10"/>
  <c r="K10" i="10"/>
  <c r="K11" i="10"/>
  <c r="K3" i="10"/>
  <c r="E4" i="10"/>
  <c r="E5" i="10"/>
  <c r="E6" i="10"/>
  <c r="E7" i="10"/>
  <c r="E8" i="10"/>
  <c r="E9" i="10"/>
  <c r="E10" i="10"/>
  <c r="E11" i="10"/>
  <c r="E3" i="10"/>
  <c r="J16" i="10"/>
  <c r="J17" i="10"/>
  <c r="J18" i="10"/>
  <c r="J19" i="10"/>
  <c r="J20" i="10"/>
  <c r="J21" i="10"/>
  <c r="J22" i="10"/>
  <c r="J23" i="10"/>
  <c r="J24" i="10"/>
  <c r="J15" i="10"/>
  <c r="C14" i="7"/>
  <c r="D14" i="7"/>
  <c r="E14" i="7"/>
  <c r="B14" i="7"/>
  <c r="H25" i="6"/>
  <c r="H15" i="6"/>
  <c r="H10" i="6"/>
  <c r="H6" i="6"/>
  <c r="H27" i="6" s="1"/>
  <c r="E26" i="6"/>
  <c r="D26" i="6"/>
  <c r="E16" i="6"/>
  <c r="D16" i="6"/>
  <c r="E11" i="6"/>
  <c r="D11" i="6"/>
  <c r="E7" i="6"/>
  <c r="D7" i="6"/>
  <c r="D28" i="6" s="1"/>
  <c r="D23" i="10"/>
  <c r="D22" i="10"/>
  <c r="D21" i="10"/>
  <c r="D20" i="10"/>
  <c r="D19" i="10"/>
  <c r="D18" i="10"/>
  <c r="D17" i="10"/>
  <c r="D16" i="10"/>
  <c r="D15" i="10"/>
  <c r="E28" i="6" l="1"/>
  <c r="E4" i="8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<sst xmlns="http://schemas.openxmlformats.org/spreadsheetml/2006/main" count="361" uniqueCount="293">
  <si>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</si>
  <si>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</si>
  <si>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</si>
  <si>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</si>
  <si>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</si>
  <si>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</si>
  <si>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</si>
  <si>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</si>
  <si>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</si>
  <si>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</si>
  <si>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</si>
  <si>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</si>
  <si>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</si>
  <si>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</si>
  <si>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</si>
  <si>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</si>
  <si>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</si>
  <si>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</si>
  <si>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</si>
  <si>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</si>
  <si>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</si>
  <si>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</si>
  <si>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</si>
  <si>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</si>
  <si>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</si>
  <si>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</si>
  <si>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</si>
  <si>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</si>
  <si>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</si>
  <si>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</si>
  <si>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</si>
  <si>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</si>
  <si>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</si>
  <si>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</si>
  <si>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</si>
  <si>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</si>
  <si>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</si>
  <si>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</si>
  <si>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</si>
  <si>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</si>
  <si>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</si>
  <si>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</si>
  <si>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</si>
  <si>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</si>
  <si>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</si>
  <si>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</si>
  <si>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</si>
  <si>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</si>
  <si>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</si>
  <si>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</si>
  <si>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</si>
  <si>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</si>
  <si>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</si>
  <si>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</si>
  <si>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</si>
  <si>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</si>
  <si>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</si>
  <si>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</si>
  <si>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</si>
  <si>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</si>
  <si>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</si>
  <si>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</si>
  <si>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</si>
  <si>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</si>
  <si>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</si>
  <si>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</si>
  <si>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</si>
  <si>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</si>
  <si>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</si>
  <si>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</si>
  <si>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</si>
  <si>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</si>
  <si>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</si>
  <si>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</si>
  <si>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</si>
  <si>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</si>
  <si>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</si>
  <si>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</si>
  <si>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</si>
  <si>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</si>
  <si>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</si>
  <si>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</si>
  <si>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</si>
  <si>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</si>
  <si>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</si>
  <si>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</si>
  <si>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</si>
  <si>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</si>
  <si>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</si>
  <si>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</si>
  <si>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</si>
  <si>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</si>
  <si>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</si>
  <si>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</si>
  <si>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</si>
  <si>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</si>
  <si>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</si>
  <si>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</si>
  <si>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</si>
  <si>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</si>
  <si>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</si>
  <si>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</si>
  <si>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</si>
  <si>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</si>
  <si>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</si>
  <si>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</si>
  <si>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</si>
  <si>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</si>
  <si>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</si>
  <si>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</si>
  <si>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</si>
  <si>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</si>
  <si>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</si>
  <si>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</si>
  <si>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</si>
  <si>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</si>
  <si>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</si>
  <si>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</si>
  <si>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</si>
  <si>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</si>
  <si>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</si>
  <si>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</si>
  <si>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</si>
  <si>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</si>
  <si>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</si>
  <si>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</si>
  <si>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</si>
  <si>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</si>
  <si>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</si>
  <si>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</si>
  <si>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</si>
  <si>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</si>
  <si>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</si>
  <si>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</si>
  <si>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</si>
  <si>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</si>
  <si>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</si>
  <si>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</si>
  <si>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</si>
  <si>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</si>
  <si>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</si>
  <si>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</si>
  <si>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</si>
  <si>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</si>
  <si>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</si>
  <si>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</si>
  <si>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</si>
  <si>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</si>
  <si>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</si>
  <si>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</si>
  <si>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</si>
  <si>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</si>
  <si>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</si>
  <si>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</si>
  <si>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</si>
  <si>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</si>
  <si>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</si>
  <si>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</si>
  <si>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</si>
  <si>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</si>
  <si>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</si>
  <si>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</si>
  <si>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</si>
  <si>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</si>
  <si>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</si>
  <si>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</si>
  <si>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</si>
  <si>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</si>
  <si>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</si>
  <si>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</si>
  <si>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</si>
  <si>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</si>
  <si>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</si>
  <si>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</si>
  <si>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</si>
  <si>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</si>
  <si>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</si>
  <si>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</si>
  <si>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</si>
  <si>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</si>
  <si>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</si>
  <si>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</si>
  <si>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</si>
  <si>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</si>
  <si>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</si>
  <si>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</si>
  <si>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</si>
  <si>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</si>
  <si>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</si>
  <si>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</si>
  <si>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</si>
  <si>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</si>
  <si>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</si>
  <si>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</si>
  <si>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</si>
  <si>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</si>
  <si>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</si>
  <si>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</si>
  <si>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</si>
  <si>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</si>
  <si>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</si>
  <si>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</si>
  <si>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</si>
  <si>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</si>
  <si>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</si>
  <si>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</si>
  <si>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</si>
  <si>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</si>
  <si>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</si>
  <si>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</si>
  <si>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</si>
  <si>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</si>
  <si>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</si>
  <si>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</si>
  <si>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</si>
  <si>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</si>
  <si>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</si>
  <si>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</si>
  <si>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</si>
  <si>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</si>
  <si>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</si>
  <si>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</si>
  <si>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</si>
  <si>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</si>
  <si>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</si>
  <si>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</si>
  <si>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</si>
  <si>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</si>
  <si>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</si>
  <si>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</si>
  <si>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</si>
  <si>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</si>
  <si>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</si>
  <si>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</si>
  <si>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</si>
  <si>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</si>
  <si>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</si>
  <si>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</si>
  <si>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</si>
  <si>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</si>
  <si>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</si>
  <si>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</si>
  <si>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</si>
  <si>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</si>
  <si>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</si>
  <si>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</si>
  <si>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</si>
  <si>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</si>
  <si>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</si>
  <si>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</si>
  <si>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</si>
  <si>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</si>
  <si>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</si>
  <si>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</si>
  <si>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</si>
  <si>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</si>
  <si>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</si>
  <si>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</si>
  <si>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</si>
  <si>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</si>
  <si>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</si>
  <si>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</si>
  <si>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</si>
  <si>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</si>
  <si>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</si>
  <si>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</si>
  <si>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</si>
  <si>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</si>
  <si>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</si>
  <si>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</si>
  <si>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</si>
  <si>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</si>
  <si>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</si>
  <si>
    <t>학과코드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</si>
  <si>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</si>
  <si>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</si>
  <si>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</si>
  <si>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</si>
  <si>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</si>
  <si>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</si>
  <si>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</si>
  <si>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이름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</si>
  <si>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</si>
  <si>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</si>
  <si>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</si>
  <si>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</si>
  <si>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</si>
  <si>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우연이</t>
    <phoneticPr fontId="1" type="noConversion"/>
  </si>
  <si>
    <t>신승운</t>
    <phoneticPr fontId="1" type="noConversion"/>
  </si>
  <si>
    <t>중간</t>
    <phoneticPr fontId="1" type="noConversion"/>
  </si>
  <si>
    <t>기말</t>
    <phoneticPr fontId="1" type="noConversion"/>
  </si>
  <si>
    <t>과제</t>
    <phoneticPr fontId="1" type="noConversion"/>
  </si>
  <si>
    <t>출석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</si>
</sst>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&quot;년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9" fillId="0" borderId="1" xfId="1" applyFont="1" applyBorder="1">
      <alignment vertical="center"/>
    </xf>
    <xf numFmtId="41" fontId="0" fillId="0" borderId="1" xfId="0" quotePrefix="1" applyNumberFormat="1" applyBorder="1" applyAlignment="1">
      <alignment horizontal="center" vertical="center"/>
    </xf>
    <xf numFmtId="41" fontId="0" fillId="0" borderId="1" xfId="1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20"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font>
        <b/>
        <i/>
        <color rgb="FF00B050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영업</a:t>
            </a:r>
            <a:r>
              <a:rPr lang="en-US"/>
              <a:t>A</a:t>
            </a:r>
            <a:r>
              <a:rPr lang="ko-KR"/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21807"/>
        <c:axId val="2141216047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2141216047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41221807"/>
        <c:crosses val="max"/>
        <c:crossBetween val="between"/>
      </c:valAx>
      <c:catAx>
        <c:axId val="21412218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4121604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2</xdr:row>
          <xdr:rowOff>9525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DC19A65-AE1E-FAD3-A266-60266AA997D8}"/>
            </a:ext>
          </a:extLst>
        </xdr:cNvPr>
        <xdr:cNvSpPr/>
      </xdr:nvSpPr>
      <xdr:spPr>
        <a:xfrm>
          <a:off x="4667250" y="109537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3FB35C-B52D-4D66-B786-FCC5F015759A}" name="표1" displayName="표1" ref="A3:H28" totalsRowShown="0" headerRowDxfId="8" dataDxfId="9" headerRowBorderDxfId="18" tableBorderDxfId="19">
  <autoFilter ref="A3:H28" xr:uid="{BE3FB35C-B52D-4D66-B786-FCC5F015759A}"/>
  <tableColumns count="8">
    <tableColumn id="1" xr3:uid="{6AE7FACA-DC6C-4EAD-A8A5-D7E6E51C5DA8}" name="성명" dataDxfId="17"/>
    <tableColumn id="2" xr3:uid="{03C0C695-8970-4BFC-8E50-3E2782385515}" name="성별" dataDxfId="16"/>
    <tableColumn id="3" xr3:uid="{793C00F1-451D-4E37-AA41-2686CEF8A4C6}" name="등급" dataDxfId="15"/>
    <tableColumn id="4" xr3:uid="{B12683FB-7FE1-4734-A9E8-09D59242CAEF}" name="총구매금액" dataDxfId="14" dataCellStyle="쉼표 [0]"/>
    <tableColumn id="5" xr3:uid="{A6C2B17E-B6A9-454D-B53E-2ECD98B5B3C0}" name="구매횟수" dataDxfId="13"/>
    <tableColumn id="6" xr3:uid="{7B935019-0F7B-440F-BC18-49CBC7A3C59D}" name="구매포인트" dataDxfId="12"/>
    <tableColumn id="7" xr3:uid="{91842A4A-235F-4958-8EDD-14471A99E790}" name="빈도포인트" dataDxfId="11"/>
    <tableColumn id="8" xr3:uid="{022F1439-52B4-4B9D-A46C-D8523160BF88}" name="포인트합계" data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1"/>
  <sheetViews>
    <sheetView workbookViewId="0">
      <selection activeCell="F11" sqref="F11"/>
    </sheetView>
  </sheetViews>
  <sheetFormatPr defaultRowHeight="16.5"/>
  <cols>
    <col min="1" max="1" width="10.5" bestFit="1" customWidth="1"/>
  </cols>
  <sheetData>
    <row r="1" spans="1:6">
      <c r="A1" t="s">
        <v>0</v>
      </c>
    </row>
    <row r="3" spans="1:6">
      <c r="A3" s="1" t="s">
        <v>273</v>
      </c>
      <c r="B3" s="1" t="s">
        <v>281</v>
      </c>
      <c r="C3" s="1" t="s">
        <v>289</v>
      </c>
      <c r="D3" s="1" t="s">
        <v>290</v>
      </c>
      <c r="E3" s="1" t="s">
        <v>291</v>
      </c>
      <c r="F3" s="1" t="s">
        <v>292</v>
      </c>
    </row>
    <row r="4" spans="1:6">
      <c r="A4" s="1" t="s">
        <v>274</v>
      </c>
      <c r="B4" s="1" t="s">
        <v>282</v>
      </c>
      <c r="C4" s="1">
        <v>88</v>
      </c>
      <c r="D4" s="1">
        <v>90</v>
      </c>
      <c r="E4" s="1">
        <v>80</v>
      </c>
      <c r="F4" s="1">
        <v>100</v>
      </c>
    </row>
    <row r="5" spans="1:6">
      <c r="A5" s="1" t="s">
        <v>275</v>
      </c>
      <c r="B5" s="1" t="s">
        <v>283</v>
      </c>
      <c r="C5" s="1">
        <v>59</v>
      </c>
      <c r="D5" s="1">
        <v>68</v>
      </c>
      <c r="E5" s="1">
        <v>80</v>
      </c>
      <c r="F5" s="1">
        <v>90</v>
      </c>
    </row>
    <row r="6" spans="1:6">
      <c r="A6" s="1" t="s">
        <v>276</v>
      </c>
      <c r="B6" s="1" t="s">
        <v>284</v>
      </c>
      <c r="C6" s="1">
        <v>78</v>
      </c>
      <c r="D6" s="1">
        <v>80</v>
      </c>
      <c r="E6" s="1">
        <v>78</v>
      </c>
      <c r="F6" s="1">
        <v>90</v>
      </c>
    </row>
    <row r="7" spans="1:6">
      <c r="A7" s="1" t="s">
        <v>277</v>
      </c>
      <c r="B7" s="1" t="s">
        <v>285</v>
      </c>
      <c r="C7" s="1">
        <v>98</v>
      </c>
      <c r="D7" s="1">
        <v>92</v>
      </c>
      <c r="E7" s="1">
        <v>85</v>
      </c>
      <c r="F7" s="1">
        <v>100</v>
      </c>
    </row>
    <row r="8" spans="1:6">
      <c r="A8" s="1" t="s">
        <v>278</v>
      </c>
      <c r="B8" s="1" t="s">
        <v>286</v>
      </c>
      <c r="C8" s="1">
        <v>57</v>
      </c>
      <c r="D8" s="1">
        <v>66</v>
      </c>
      <c r="E8" s="1">
        <v>60</v>
      </c>
      <c r="F8" s="1">
        <v>80</v>
      </c>
    </row>
    <row r="9" spans="1:6">
      <c r="A9" s="1" t="s">
        <v>279</v>
      </c>
      <c r="B9" s="1" t="s">
        <v>287</v>
      </c>
      <c r="C9" s="1">
        <v>77</v>
      </c>
      <c r="D9" s="1">
        <v>88</v>
      </c>
      <c r="E9" s="1">
        <v>70</v>
      </c>
      <c r="F9" s="1">
        <v>70</v>
      </c>
    </row>
    <row r="10" spans="1:6">
      <c r="A10" s="1" t="s">
        <v>280</v>
      </c>
      <c r="B10" s="1" t="s">
        <v>288</v>
      </c>
      <c r="C10" s="1">
        <v>90</v>
      </c>
      <c r="D10" s="1">
        <v>88</v>
      </c>
      <c r="E10" s="1">
        <v>90</v>
      </c>
      <c r="F10" s="1">
        <v>100</v>
      </c>
    </row>
    <row r="11" spans="1:6">
      <c r="A11" s="1"/>
      <c r="C11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A3" sqref="A3:F3"/>
    </sheetView>
  </sheetViews>
  <sheetFormatPr defaultRowHeight="16.5"/>
  <cols>
    <col min="3" max="3" width="12.25" bestFit="1" customWidth="1"/>
    <col min="6" max="6" width="11.875" bestFit="1" customWidth="1"/>
  </cols>
  <sheetData>
    <row r="1" spans="1:6" ht="24" customHeight="1" thickBot="1">
      <c r="A1" s="19" t="s">
        <v>129</v>
      </c>
      <c r="B1" s="19"/>
      <c r="C1" s="19"/>
      <c r="D1" s="19"/>
      <c r="E1" s="19"/>
      <c r="F1" s="19"/>
    </row>
    <row r="2" spans="1:6" ht="17.25" thickTop="1"/>
    <row r="3" spans="1:6">
      <c r="A3" s="20" t="s">
        <v>82</v>
      </c>
      <c r="B3" s="20" t="s">
        <v>83</v>
      </c>
      <c r="C3" s="20" t="s">
        <v>84</v>
      </c>
      <c r="D3" s="20" t="s">
        <v>85</v>
      </c>
      <c r="E3" s="20" t="s">
        <v>86</v>
      </c>
      <c r="F3" s="20" t="s">
        <v>87</v>
      </c>
    </row>
    <row r="4" spans="1:6">
      <c r="A4" s="21" t="s">
        <v>88</v>
      </c>
      <c r="B4" s="5" t="s">
        <v>89</v>
      </c>
      <c r="C4" s="6" t="s">
        <v>90</v>
      </c>
      <c r="D4" s="22">
        <v>2</v>
      </c>
      <c r="E4" s="6" t="s">
        <v>91</v>
      </c>
      <c r="F4" s="23">
        <v>1500000</v>
      </c>
    </row>
    <row r="5" spans="1:6">
      <c r="A5" s="21"/>
      <c r="B5" s="5" t="s">
        <v>92</v>
      </c>
      <c r="C5" s="6" t="s">
        <v>93</v>
      </c>
      <c r="D5" s="22">
        <v>3</v>
      </c>
      <c r="E5" s="6" t="s">
        <v>94</v>
      </c>
      <c r="F5" s="23">
        <v>3500000</v>
      </c>
    </row>
    <row r="6" spans="1:6">
      <c r="A6" s="21"/>
      <c r="B6" s="5" t="s">
        <v>95</v>
      </c>
      <c r="C6" s="6" t="s">
        <v>96</v>
      </c>
      <c r="D6" s="22">
        <v>5</v>
      </c>
      <c r="E6" s="6" t="s">
        <v>97</v>
      </c>
      <c r="F6" s="23">
        <v>4000000</v>
      </c>
    </row>
    <row r="7" spans="1:6">
      <c r="A7" s="21"/>
      <c r="B7" s="5" t="s">
        <v>98</v>
      </c>
      <c r="C7" s="6" t="s">
        <v>99</v>
      </c>
      <c r="D7" s="22">
        <v>3</v>
      </c>
      <c r="E7" s="6" t="s">
        <v>100</v>
      </c>
      <c r="F7" s="23">
        <v>3000000</v>
      </c>
    </row>
    <row r="8" spans="1:6">
      <c r="A8" s="21" t="s">
        <v>101</v>
      </c>
      <c r="B8" s="5" t="s">
        <v>102</v>
      </c>
      <c r="C8" s="6" t="s">
        <v>103</v>
      </c>
      <c r="D8" s="22">
        <v>2</v>
      </c>
      <c r="E8" s="6" t="s">
        <v>104</v>
      </c>
      <c r="F8" s="23">
        <v>2000000</v>
      </c>
    </row>
    <row r="9" spans="1:6">
      <c r="A9" s="21"/>
      <c r="B9" s="5" t="s">
        <v>105</v>
      </c>
      <c r="C9" s="6" t="s">
        <v>106</v>
      </c>
      <c r="D9" s="22">
        <v>2</v>
      </c>
      <c r="E9" s="6" t="s">
        <v>107</v>
      </c>
      <c r="F9" s="23">
        <v>2400000</v>
      </c>
    </row>
    <row r="10" spans="1:6">
      <c r="A10" s="21"/>
      <c r="B10" s="5" t="s">
        <v>108</v>
      </c>
      <c r="C10" s="6" t="s">
        <v>109</v>
      </c>
      <c r="D10" s="22">
        <v>3</v>
      </c>
      <c r="E10" s="6" t="s">
        <v>110</v>
      </c>
      <c r="F10" s="23">
        <v>1200000</v>
      </c>
    </row>
    <row r="11" spans="1:6">
      <c r="A11" s="21" t="s">
        <v>111</v>
      </c>
      <c r="B11" s="5" t="s">
        <v>112</v>
      </c>
      <c r="C11" s="6" t="s">
        <v>113</v>
      </c>
      <c r="D11" s="22">
        <v>1</v>
      </c>
      <c r="E11" s="6" t="s">
        <v>114</v>
      </c>
      <c r="F11" s="23">
        <v>600000</v>
      </c>
    </row>
    <row r="12" spans="1:6">
      <c r="A12" s="21"/>
      <c r="B12" s="5" t="s">
        <v>115</v>
      </c>
      <c r="C12" s="6" t="s">
        <v>116</v>
      </c>
      <c r="D12" s="22">
        <v>2</v>
      </c>
      <c r="E12" s="6" t="s">
        <v>117</v>
      </c>
      <c r="F12" s="23">
        <v>850000</v>
      </c>
    </row>
    <row r="13" spans="1:6">
      <c r="A13" s="21"/>
      <c r="B13" s="5" t="s">
        <v>118</v>
      </c>
      <c r="C13" s="6" t="s">
        <v>119</v>
      </c>
      <c r="D13" s="22">
        <v>1</v>
      </c>
      <c r="E13" s="6" t="s">
        <v>120</v>
      </c>
      <c r="F13" s="23">
        <v>4500000</v>
      </c>
    </row>
    <row r="14" spans="1:6">
      <c r="A14" s="21" t="s">
        <v>121</v>
      </c>
      <c r="B14" s="5" t="s">
        <v>122</v>
      </c>
      <c r="C14" s="6" t="s">
        <v>123</v>
      </c>
      <c r="D14" s="22">
        <v>4</v>
      </c>
      <c r="E14" s="6" t="s">
        <v>124</v>
      </c>
      <c r="F14" s="23">
        <v>5600000</v>
      </c>
    </row>
    <row r="15" spans="1:6">
      <c r="A15" s="21"/>
      <c r="B15" s="5" t="s">
        <v>125</v>
      </c>
      <c r="C15" s="6" t="s">
        <v>126</v>
      </c>
      <c r="D15" s="22">
        <v>5</v>
      </c>
      <c r="E15" s="6" t="s">
        <v>127</v>
      </c>
      <c r="F15" s="23">
        <v>6000000</v>
      </c>
    </row>
    <row r="16" spans="1:6">
      <c r="A16" s="6" t="s">
        <v>128</v>
      </c>
      <c r="B16" s="24"/>
      <c r="C16" s="24"/>
      <c r="D16" s="24"/>
      <c r="E16" s="24"/>
      <c r="F16" s="23">
        <v>35150000</v>
      </c>
    </row>
  </sheetData>
  <mergeCells count="5">
    <mergeCell ref="A1:F1"/>
    <mergeCell ref="A4:A7"/>
    <mergeCell ref="A8:A10"/>
    <mergeCell ref="A11:A13"/>
    <mergeCell ref="A14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workbookViewId="0">
      <selection activeCell="J9" sqref="J9"/>
    </sheetView>
  </sheetViews>
  <sheetFormatPr defaultRowHeight="16.5"/>
  <sheetData>
    <row r="1" spans="1:8" ht="20.25">
      <c r="A1" s="15" t="s">
        <v>130</v>
      </c>
      <c r="B1" s="15"/>
      <c r="C1" s="15"/>
      <c r="D1" s="15"/>
      <c r="E1" s="15"/>
      <c r="F1" s="15"/>
      <c r="G1" s="15"/>
      <c r="H1" s="10"/>
    </row>
    <row r="3" spans="1:8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>
      <c r="A4" s="33">
        <v>1</v>
      </c>
      <c r="B4" s="33" t="s">
        <v>136</v>
      </c>
      <c r="C4" s="33" t="s">
        <v>137</v>
      </c>
      <c r="D4" s="33">
        <v>86</v>
      </c>
      <c r="E4" s="33">
        <v>89</v>
      </c>
      <c r="F4" s="33">
        <v>90</v>
      </c>
      <c r="G4" s="34">
        <f t="shared" ref="G4:G18" si="0">AVERAGE(D4:F4)</f>
        <v>88.333333333333329</v>
      </c>
    </row>
    <row r="5" spans="1:8">
      <c r="A5" s="33">
        <v>2</v>
      </c>
      <c r="B5" s="33" t="s">
        <v>138</v>
      </c>
      <c r="C5" s="33" t="s">
        <v>139</v>
      </c>
      <c r="D5" s="33">
        <v>92</v>
      </c>
      <c r="E5" s="33">
        <v>91</v>
      </c>
      <c r="F5" s="33">
        <v>92</v>
      </c>
      <c r="G5" s="34">
        <f t="shared" si="0"/>
        <v>91.666666666666671</v>
      </c>
    </row>
    <row r="6" spans="1:8">
      <c r="A6" s="33">
        <v>3</v>
      </c>
      <c r="B6" s="33" t="s">
        <v>140</v>
      </c>
      <c r="C6" s="33" t="s">
        <v>137</v>
      </c>
      <c r="D6" s="33">
        <v>75</v>
      </c>
      <c r="E6" s="33">
        <v>78</v>
      </c>
      <c r="F6" s="33">
        <v>80</v>
      </c>
      <c r="G6" s="34">
        <f t="shared" si="0"/>
        <v>77.666666666666671</v>
      </c>
    </row>
    <row r="7" spans="1:8">
      <c r="A7" s="33">
        <v>1</v>
      </c>
      <c r="B7" s="33" t="s">
        <v>141</v>
      </c>
      <c r="C7" s="33" t="s">
        <v>139</v>
      </c>
      <c r="D7" s="33">
        <v>90</v>
      </c>
      <c r="E7" s="33">
        <v>93</v>
      </c>
      <c r="F7" s="33">
        <v>91</v>
      </c>
      <c r="G7" s="34">
        <f t="shared" si="0"/>
        <v>91.333333333333329</v>
      </c>
    </row>
    <row r="8" spans="1:8">
      <c r="A8" s="33">
        <v>1</v>
      </c>
      <c r="B8" s="33" t="s">
        <v>142</v>
      </c>
      <c r="C8" s="33" t="s">
        <v>137</v>
      </c>
      <c r="D8" s="33">
        <v>95</v>
      </c>
      <c r="E8" s="33">
        <v>93</v>
      </c>
      <c r="F8" s="33">
        <v>92</v>
      </c>
      <c r="G8" s="34">
        <f t="shared" si="0"/>
        <v>93.333333333333329</v>
      </c>
    </row>
    <row r="9" spans="1:8">
      <c r="A9" s="33">
        <v>1</v>
      </c>
      <c r="B9" s="33" t="s">
        <v>143</v>
      </c>
      <c r="C9" s="33" t="s">
        <v>139</v>
      </c>
      <c r="D9" s="33">
        <v>72</v>
      </c>
      <c r="E9" s="33">
        <v>78</v>
      </c>
      <c r="F9" s="33">
        <v>80</v>
      </c>
      <c r="G9" s="34">
        <f t="shared" si="0"/>
        <v>76.666666666666671</v>
      </c>
    </row>
    <row r="10" spans="1:8">
      <c r="A10" s="33">
        <v>2</v>
      </c>
      <c r="B10" s="33" t="s">
        <v>144</v>
      </c>
      <c r="C10" s="33" t="s">
        <v>139</v>
      </c>
      <c r="D10" s="33">
        <v>85</v>
      </c>
      <c r="E10" s="33">
        <v>86</v>
      </c>
      <c r="F10" s="33">
        <v>79</v>
      </c>
      <c r="G10" s="34">
        <f t="shared" si="0"/>
        <v>83.333333333333329</v>
      </c>
    </row>
    <row r="11" spans="1:8">
      <c r="A11" s="33">
        <v>2</v>
      </c>
      <c r="B11" s="33" t="s">
        <v>145</v>
      </c>
      <c r="C11" s="33" t="s">
        <v>137</v>
      </c>
      <c r="D11" s="33">
        <v>93</v>
      </c>
      <c r="E11" s="33">
        <v>93</v>
      </c>
      <c r="F11" s="33">
        <v>95</v>
      </c>
      <c r="G11" s="34">
        <f t="shared" si="0"/>
        <v>93.666666666666671</v>
      </c>
    </row>
    <row r="12" spans="1:8">
      <c r="A12" s="33">
        <v>3</v>
      </c>
      <c r="B12" s="33" t="s">
        <v>146</v>
      </c>
      <c r="C12" s="33" t="s">
        <v>139</v>
      </c>
      <c r="D12" s="33">
        <v>91</v>
      </c>
      <c r="E12" s="33">
        <v>94</v>
      </c>
      <c r="F12" s="33">
        <v>96</v>
      </c>
      <c r="G12" s="34">
        <f t="shared" si="0"/>
        <v>93.666666666666671</v>
      </c>
    </row>
    <row r="13" spans="1:8">
      <c r="A13" s="33">
        <v>3</v>
      </c>
      <c r="B13" s="33" t="s">
        <v>147</v>
      </c>
      <c r="C13" s="33" t="s">
        <v>137</v>
      </c>
      <c r="D13" s="33">
        <v>75</v>
      </c>
      <c r="E13" s="33">
        <v>76</v>
      </c>
      <c r="F13" s="33">
        <v>75</v>
      </c>
      <c r="G13" s="34">
        <f t="shared" si="0"/>
        <v>75.333333333333329</v>
      </c>
    </row>
    <row r="14" spans="1:8">
      <c r="A14" s="33">
        <v>2</v>
      </c>
      <c r="B14" s="33" t="s">
        <v>148</v>
      </c>
      <c r="C14" s="33" t="s">
        <v>139</v>
      </c>
      <c r="D14" s="33">
        <v>82</v>
      </c>
      <c r="E14" s="33">
        <v>80</v>
      </c>
      <c r="F14" s="33">
        <v>86</v>
      </c>
      <c r="G14" s="34">
        <f t="shared" si="0"/>
        <v>82.666666666666671</v>
      </c>
    </row>
    <row r="15" spans="1:8">
      <c r="A15" s="33">
        <v>3</v>
      </c>
      <c r="B15" s="33" t="s">
        <v>149</v>
      </c>
      <c r="C15" s="33" t="s">
        <v>139</v>
      </c>
      <c r="D15" s="33">
        <v>88</v>
      </c>
      <c r="E15" s="33">
        <v>82</v>
      </c>
      <c r="F15" s="33">
        <v>81</v>
      </c>
      <c r="G15" s="34">
        <f t="shared" si="0"/>
        <v>83.666666666666671</v>
      </c>
    </row>
    <row r="16" spans="1:8">
      <c r="A16" s="33">
        <v>1</v>
      </c>
      <c r="B16" s="33" t="s">
        <v>150</v>
      </c>
      <c r="C16" s="33" t="s">
        <v>137</v>
      </c>
      <c r="D16" s="33">
        <v>79</v>
      </c>
      <c r="E16" s="33">
        <v>78</v>
      </c>
      <c r="F16" s="33">
        <v>82</v>
      </c>
      <c r="G16" s="34">
        <f t="shared" si="0"/>
        <v>79.666666666666671</v>
      </c>
    </row>
    <row r="17" spans="1:7">
      <c r="A17" s="33">
        <v>2</v>
      </c>
      <c r="B17" s="33" t="s">
        <v>151</v>
      </c>
      <c r="C17" s="33" t="s">
        <v>139</v>
      </c>
      <c r="D17" s="33">
        <v>91</v>
      </c>
      <c r="E17" s="33">
        <v>90</v>
      </c>
      <c r="F17" s="33">
        <v>93</v>
      </c>
      <c r="G17" s="34">
        <f t="shared" si="0"/>
        <v>91.333333333333329</v>
      </c>
    </row>
    <row r="18" spans="1:7">
      <c r="A18" s="33">
        <v>3</v>
      </c>
      <c r="B18" s="33" t="s">
        <v>152</v>
      </c>
      <c r="C18" s="33" t="s">
        <v>137</v>
      </c>
      <c r="D18" s="33">
        <v>76</v>
      </c>
      <c r="E18" s="33">
        <v>81</v>
      </c>
      <c r="F18" s="33">
        <v>78</v>
      </c>
      <c r="G18" s="34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0" priority="1">
      <formula>LEFT($B4,1)="이"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topLeftCell="A10" workbookViewId="0">
      <selection activeCell="E28" sqref="E28"/>
    </sheetView>
  </sheetViews>
  <sheetFormatPr defaultRowHeight="16.5"/>
  <cols>
    <col min="1" max="4" width="9.125" customWidth="1"/>
    <col min="5" max="5" width="11.625" bestFit="1" customWidth="1"/>
    <col min="8" max="8" width="10.75" bestFit="1" customWidth="1"/>
    <col min="9" max="9" width="8.625" customWidth="1"/>
    <col min="10" max="10" width="10.625" bestFit="1" customWidth="1"/>
  </cols>
  <sheetData>
    <row r="1" spans="1:11">
      <c r="A1" s="2" t="s">
        <v>1</v>
      </c>
      <c r="B1" s="4" t="s">
        <v>2</v>
      </c>
      <c r="G1" s="3" t="s">
        <v>3</v>
      </c>
      <c r="H1" s="4" t="s">
        <v>4</v>
      </c>
    </row>
    <row r="2" spans="1:11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>
      <c r="A3" s="6" t="s">
        <v>15</v>
      </c>
      <c r="B3" s="6" t="s">
        <v>16</v>
      </c>
      <c r="C3" s="9">
        <v>2000</v>
      </c>
      <c r="D3" s="6">
        <v>55</v>
      </c>
      <c r="E3" s="31" t="str">
        <f>INT(C3/D3)&amp;"("&amp;MOD(C3,D3)&amp;")"</f>
        <v>36(20)</v>
      </c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CHOOSE(WEEKDAY(H3),"일요일","월요일","화요일","수요일","목요일","금요일","토요일")</f>
        <v>목요일</v>
      </c>
    </row>
    <row r="4" spans="1:11">
      <c r="A4" s="6" t="s">
        <v>18</v>
      </c>
      <c r="B4" s="6" t="s">
        <v>19</v>
      </c>
      <c r="C4" s="9">
        <v>1500</v>
      </c>
      <c r="D4" s="6">
        <v>67</v>
      </c>
      <c r="E4" s="31" t="str">
        <f t="shared" ref="E4:E11" si="0">INT(C4/D4)&amp;"("&amp;MOD(C4,D4)&amp;")"</f>
        <v>22(26)</v>
      </c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1">CHOOSE(WEEKDAY(H4),"일요일","월요일","화요일","수요일","목요일","금요일","토요일")</f>
        <v>일요일</v>
      </c>
    </row>
    <row r="5" spans="1:11">
      <c r="A5" s="6" t="s">
        <v>21</v>
      </c>
      <c r="B5" s="6" t="s">
        <v>22</v>
      </c>
      <c r="C5" s="9">
        <v>1800</v>
      </c>
      <c r="D5" s="6">
        <v>48</v>
      </c>
      <c r="E5" s="31" t="str">
        <f t="shared" si="0"/>
        <v>37(24)</v>
      </c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1"/>
        <v>일요일</v>
      </c>
    </row>
    <row r="6" spans="1:11">
      <c r="A6" s="6" t="s">
        <v>24</v>
      </c>
      <c r="B6" s="6" t="s">
        <v>25</v>
      </c>
      <c r="C6" s="9">
        <v>1650</v>
      </c>
      <c r="D6" s="6">
        <v>68</v>
      </c>
      <c r="E6" s="31" t="str">
        <f t="shared" si="0"/>
        <v>24(18)</v>
      </c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1"/>
        <v>화요일</v>
      </c>
    </row>
    <row r="7" spans="1:11">
      <c r="A7" s="6" t="s">
        <v>27</v>
      </c>
      <c r="B7" s="6" t="s">
        <v>28</v>
      </c>
      <c r="C7" s="9">
        <v>950</v>
      </c>
      <c r="D7" s="6">
        <v>23</v>
      </c>
      <c r="E7" s="31" t="str">
        <f t="shared" si="0"/>
        <v>41(7)</v>
      </c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1"/>
        <v>수요일</v>
      </c>
    </row>
    <row r="8" spans="1:11">
      <c r="A8" s="6" t="s">
        <v>30</v>
      </c>
      <c r="B8" s="6" t="s">
        <v>31</v>
      </c>
      <c r="C8" s="9">
        <v>1200</v>
      </c>
      <c r="D8" s="6">
        <v>62</v>
      </c>
      <c r="E8" s="31" t="str">
        <f t="shared" si="0"/>
        <v>19(22)</v>
      </c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1"/>
        <v>목요일</v>
      </c>
    </row>
    <row r="9" spans="1:11">
      <c r="A9" s="6" t="s">
        <v>33</v>
      </c>
      <c r="B9" s="6" t="s">
        <v>34</v>
      </c>
      <c r="C9" s="9">
        <v>1450</v>
      </c>
      <c r="D9" s="6">
        <v>49</v>
      </c>
      <c r="E9" s="31" t="str">
        <f t="shared" si="0"/>
        <v>29(29)</v>
      </c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1"/>
        <v>월요일</v>
      </c>
    </row>
    <row r="10" spans="1:11">
      <c r="A10" s="6" t="s">
        <v>36</v>
      </c>
      <c r="B10" s="6" t="s">
        <v>37</v>
      </c>
      <c r="C10" s="9">
        <v>1500</v>
      </c>
      <c r="D10" s="6">
        <v>37</v>
      </c>
      <c r="E10" s="31" t="str">
        <f t="shared" si="0"/>
        <v>40(20)</v>
      </c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1"/>
        <v>월요일</v>
      </c>
    </row>
    <row r="11" spans="1:11">
      <c r="A11" s="6" t="s">
        <v>39</v>
      </c>
      <c r="B11" s="6" t="s">
        <v>40</v>
      </c>
      <c r="C11" s="9">
        <v>1600</v>
      </c>
      <c r="D11" s="6">
        <v>41</v>
      </c>
      <c r="E11" s="31" t="str">
        <f t="shared" si="0"/>
        <v>39(1)</v>
      </c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1"/>
        <v>화요일</v>
      </c>
    </row>
    <row r="13" spans="1:11">
      <c r="A13" s="3" t="s">
        <v>42</v>
      </c>
      <c r="B13" s="4" t="s">
        <v>43</v>
      </c>
      <c r="F13" s="3" t="s">
        <v>44</v>
      </c>
      <c r="G13" s="4" t="s">
        <v>257</v>
      </c>
    </row>
    <row r="14" spans="1:11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>
      <c r="A15" s="6" t="s">
        <v>50</v>
      </c>
      <c r="B15" s="6" t="s">
        <v>51</v>
      </c>
      <c r="C15" s="14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IF(OR(MONTH(H15)=6,MONTH(H15)=8),"부산출발","")</f>
        <v/>
      </c>
    </row>
    <row r="16" spans="1:11">
      <c r="A16" s="6" t="s">
        <v>53</v>
      </c>
      <c r="B16" s="6" t="s">
        <v>255</v>
      </c>
      <c r="C16" s="14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3">IF(OR(MONTH(H16)=6,MONTH(H16)=8),"부산출발","")</f>
        <v>부산출발</v>
      </c>
    </row>
    <row r="17" spans="1:10">
      <c r="A17" s="6" t="s">
        <v>56</v>
      </c>
      <c r="B17" s="6" t="s">
        <v>54</v>
      </c>
      <c r="C17" s="14">
        <v>121</v>
      </c>
      <c r="D17" s="9">
        <f t="shared" si="2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3"/>
        <v>부산출발</v>
      </c>
    </row>
    <row r="18" spans="1:10">
      <c r="A18" s="6" t="s">
        <v>58</v>
      </c>
      <c r="B18" s="6" t="s">
        <v>54</v>
      </c>
      <c r="C18" s="14">
        <v>113</v>
      </c>
      <c r="D18" s="9">
        <f t="shared" si="2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3"/>
        <v/>
      </c>
    </row>
    <row r="19" spans="1:10">
      <c r="A19" s="6" t="s">
        <v>60</v>
      </c>
      <c r="B19" s="6" t="s">
        <v>54</v>
      </c>
      <c r="C19" s="14">
        <v>148</v>
      </c>
      <c r="D19" s="9">
        <f t="shared" si="2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3"/>
        <v/>
      </c>
    </row>
    <row r="20" spans="1:10">
      <c r="A20" s="6" t="s">
        <v>62</v>
      </c>
      <c r="B20" s="6" t="s">
        <v>63</v>
      </c>
      <c r="C20" s="14">
        <v>105</v>
      </c>
      <c r="D20" s="9">
        <f t="shared" si="2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3"/>
        <v>부산출발</v>
      </c>
    </row>
    <row r="21" spans="1:10">
      <c r="A21" s="6" t="s">
        <v>65</v>
      </c>
      <c r="B21" s="6" t="s">
        <v>63</v>
      </c>
      <c r="C21" s="14">
        <v>153</v>
      </c>
      <c r="D21" s="9">
        <f t="shared" si="2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3"/>
        <v>부산출발</v>
      </c>
    </row>
    <row r="22" spans="1:10">
      <c r="A22" s="6" t="s">
        <v>67</v>
      </c>
      <c r="B22" s="6" t="s">
        <v>63</v>
      </c>
      <c r="C22" s="14">
        <v>122</v>
      </c>
      <c r="D22" s="9">
        <f t="shared" si="2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3"/>
        <v/>
      </c>
    </row>
    <row r="23" spans="1:10">
      <c r="A23" s="6" t="s">
        <v>69</v>
      </c>
      <c r="B23" s="6" t="s">
        <v>63</v>
      </c>
      <c r="C23" s="14">
        <v>139</v>
      </c>
      <c r="D23" s="9">
        <f t="shared" si="2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3"/>
        <v/>
      </c>
    </row>
    <row r="24" spans="1:10">
      <c r="A24" s="16" t="s">
        <v>256</v>
      </c>
      <c r="B24" s="17"/>
      <c r="C24" s="18"/>
      <c r="D24" s="32">
        <f>SUMIFS(D15:D23,B15:B23,"&lt;&gt;대리",C15:C23,"&gt;="&amp;AVERAGE(C15:C23))</f>
        <v>955500</v>
      </c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3"/>
        <v/>
      </c>
    </row>
    <row r="26" spans="1:10">
      <c r="A26" s="3" t="s">
        <v>72</v>
      </c>
      <c r="B26" s="4" t="s">
        <v>239</v>
      </c>
    </row>
    <row r="27" spans="1:10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>
      <c r="A28" s="6" t="s">
        <v>74</v>
      </c>
      <c r="B28" s="6" t="s">
        <v>240</v>
      </c>
      <c r="C28" s="6" t="s">
        <v>249</v>
      </c>
      <c r="D28" s="14">
        <v>25</v>
      </c>
      <c r="E28" s="32" t="str">
        <f>_xlfn.IFS(MID(B28,4,1)="1","기획부",MID(B28,4,1)="2","홍보부",TRUE,"영업부")</f>
        <v>홍보부</v>
      </c>
    </row>
    <row r="29" spans="1:10">
      <c r="A29" s="6" t="s">
        <v>75</v>
      </c>
      <c r="B29" s="6" t="s">
        <v>241</v>
      </c>
      <c r="C29" s="6" t="s">
        <v>250</v>
      </c>
      <c r="D29" s="14">
        <v>29</v>
      </c>
      <c r="E29" s="32" t="str">
        <f t="shared" ref="E29:E37" si="4">_xlfn.IFS(MID(B29,4,1)="1","기획부",MID(B29,4,1)="2","홍보부",TRUE,"영업부")</f>
        <v>기획부</v>
      </c>
    </row>
    <row r="30" spans="1:10">
      <c r="A30" s="6" t="s">
        <v>76</v>
      </c>
      <c r="B30" s="6" t="s">
        <v>242</v>
      </c>
      <c r="C30" s="6" t="s">
        <v>249</v>
      </c>
      <c r="D30" s="14">
        <v>26</v>
      </c>
      <c r="E30" s="32" t="str">
        <f t="shared" si="4"/>
        <v>영업부</v>
      </c>
    </row>
    <row r="31" spans="1:10">
      <c r="A31" s="6" t="s">
        <v>251</v>
      </c>
      <c r="B31" s="6" t="s">
        <v>243</v>
      </c>
      <c r="C31" s="6" t="s">
        <v>249</v>
      </c>
      <c r="D31" s="14">
        <v>24</v>
      </c>
      <c r="E31" s="32" t="str">
        <f t="shared" si="4"/>
        <v>홍보부</v>
      </c>
    </row>
    <row r="32" spans="1:10">
      <c r="A32" s="6" t="s">
        <v>77</v>
      </c>
      <c r="B32" s="6" t="s">
        <v>244</v>
      </c>
      <c r="C32" s="6" t="s">
        <v>249</v>
      </c>
      <c r="D32" s="14">
        <v>25</v>
      </c>
      <c r="E32" s="32" t="str">
        <f t="shared" si="4"/>
        <v>영업부</v>
      </c>
    </row>
    <row r="33" spans="1:5">
      <c r="A33" s="6" t="s">
        <v>78</v>
      </c>
      <c r="B33" s="6" t="s">
        <v>246</v>
      </c>
      <c r="C33" s="6" t="s">
        <v>250</v>
      </c>
      <c r="D33" s="14">
        <v>28</v>
      </c>
      <c r="E33" s="32" t="str">
        <f t="shared" si="4"/>
        <v>영업부</v>
      </c>
    </row>
    <row r="34" spans="1:5">
      <c r="A34" s="6" t="s">
        <v>79</v>
      </c>
      <c r="B34" s="6" t="s">
        <v>245</v>
      </c>
      <c r="C34" s="6" t="s">
        <v>250</v>
      </c>
      <c r="D34" s="14">
        <v>27</v>
      </c>
      <c r="E34" s="32" t="str">
        <f t="shared" si="4"/>
        <v>홍보부</v>
      </c>
    </row>
    <row r="35" spans="1:5">
      <c r="A35" s="6" t="s">
        <v>80</v>
      </c>
      <c r="B35" s="6" t="s">
        <v>253</v>
      </c>
      <c r="C35" s="6" t="s">
        <v>250</v>
      </c>
      <c r="D35" s="14">
        <v>28</v>
      </c>
      <c r="E35" s="32" t="str">
        <f t="shared" si="4"/>
        <v>영업부</v>
      </c>
    </row>
    <row r="36" spans="1:5">
      <c r="A36" s="6" t="s">
        <v>81</v>
      </c>
      <c r="B36" s="6" t="s">
        <v>247</v>
      </c>
      <c r="C36" s="6" t="s">
        <v>249</v>
      </c>
      <c r="D36" s="14">
        <v>26</v>
      </c>
      <c r="E36" s="32" t="str">
        <f t="shared" si="4"/>
        <v>영업부</v>
      </c>
    </row>
    <row r="37" spans="1:5">
      <c r="A37" s="6" t="s">
        <v>252</v>
      </c>
      <c r="B37" s="6" t="s">
        <v>248</v>
      </c>
      <c r="C37" s="6" t="s">
        <v>249</v>
      </c>
      <c r="D37" s="14">
        <v>27</v>
      </c>
      <c r="E37" s="32" t="str">
        <f t="shared" si="4"/>
        <v>기획부</v>
      </c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activeCell="E9" sqref="E9"/>
    </sheetView>
  </sheetViews>
  <sheetFormatPr defaultRowHeight="16.5"/>
  <cols>
    <col min="3" max="4" width="11.625" bestFit="1" customWidth="1"/>
    <col min="5" max="5" width="10.375" bestFit="1" customWidth="1"/>
  </cols>
  <sheetData>
    <row r="1" spans="1:5" ht="20.25">
      <c r="A1" s="15" t="s">
        <v>153</v>
      </c>
      <c r="B1" s="15"/>
      <c r="C1" s="15"/>
      <c r="D1" s="15"/>
      <c r="E1" s="15"/>
    </row>
    <row r="3" spans="1:5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>
      <c r="A4" s="6" t="s">
        <v>159</v>
      </c>
      <c r="B4" s="6" t="s">
        <v>160</v>
      </c>
      <c r="C4" s="9">
        <v>12000000</v>
      </c>
      <c r="D4" s="9">
        <v>10500000</v>
      </c>
      <c r="E4" s="11">
        <f t="shared" ref="E4:E13" si="0">D4/C4</f>
        <v>0.875</v>
      </c>
    </row>
    <row r="5" spans="1:5">
      <c r="A5" s="6" t="s">
        <v>161</v>
      </c>
      <c r="B5" s="6" t="s">
        <v>162</v>
      </c>
      <c r="C5" s="9">
        <v>15000000</v>
      </c>
      <c r="D5" s="9">
        <v>13240000</v>
      </c>
      <c r="E5" s="11">
        <f t="shared" si="0"/>
        <v>0.88266666666666671</v>
      </c>
    </row>
    <row r="6" spans="1:5">
      <c r="A6" s="6" t="s">
        <v>163</v>
      </c>
      <c r="B6" s="6" t="s">
        <v>164</v>
      </c>
      <c r="C6" s="9">
        <v>10000000</v>
      </c>
      <c r="D6" s="9">
        <v>8800000</v>
      </c>
      <c r="E6" s="11">
        <f t="shared" si="0"/>
        <v>0.88</v>
      </c>
    </row>
    <row r="7" spans="1:5">
      <c r="A7" s="6" t="s">
        <v>165</v>
      </c>
      <c r="B7" s="6" t="s">
        <v>166</v>
      </c>
      <c r="C7" s="9">
        <v>12000000</v>
      </c>
      <c r="D7" s="9">
        <v>10420000</v>
      </c>
      <c r="E7" s="11">
        <f t="shared" si="0"/>
        <v>0.86833333333333329</v>
      </c>
    </row>
    <row r="8" spans="1:5">
      <c r="A8" s="6" t="s">
        <v>167</v>
      </c>
      <c r="B8" s="6" t="s">
        <v>168</v>
      </c>
      <c r="C8" s="9">
        <v>15000000</v>
      </c>
      <c r="D8" s="9">
        <v>11250000</v>
      </c>
      <c r="E8" s="11">
        <f t="shared" si="0"/>
        <v>0.75</v>
      </c>
    </row>
    <row r="9" spans="1:5">
      <c r="A9" s="6" t="s">
        <v>169</v>
      </c>
      <c r="B9" s="6" t="s">
        <v>170</v>
      </c>
      <c r="C9" s="9">
        <v>12000000</v>
      </c>
      <c r="D9" s="9">
        <v>10800000.000000002</v>
      </c>
      <c r="E9" s="11">
        <f t="shared" si="0"/>
        <v>0.90000000000000013</v>
      </c>
    </row>
    <row r="10" spans="1:5">
      <c r="A10" s="6" t="s">
        <v>171</v>
      </c>
      <c r="B10" s="6" t="s">
        <v>172</v>
      </c>
      <c r="C10" s="9">
        <v>14000000</v>
      </c>
      <c r="D10" s="9">
        <v>12700000</v>
      </c>
      <c r="E10" s="11">
        <f t="shared" si="0"/>
        <v>0.90714285714285714</v>
      </c>
    </row>
    <row r="11" spans="1:5">
      <c r="A11" s="6" t="s">
        <v>173</v>
      </c>
      <c r="B11" s="6" t="s">
        <v>174</v>
      </c>
      <c r="C11" s="9">
        <v>13000000</v>
      </c>
      <c r="D11" s="9">
        <v>10540000</v>
      </c>
      <c r="E11" s="11">
        <f t="shared" si="0"/>
        <v>0.8107692307692308</v>
      </c>
    </row>
    <row r="12" spans="1:5">
      <c r="A12" s="6" t="s">
        <v>175</v>
      </c>
      <c r="B12" s="6" t="s">
        <v>176</v>
      </c>
      <c r="C12" s="9">
        <v>15000000</v>
      </c>
      <c r="D12" s="9">
        <v>12800000</v>
      </c>
      <c r="E12" s="11">
        <f t="shared" si="0"/>
        <v>0.85333333333333339</v>
      </c>
    </row>
    <row r="13" spans="1:5">
      <c r="A13" s="6" t="s">
        <v>177</v>
      </c>
      <c r="B13" s="6" t="s">
        <v>178</v>
      </c>
      <c r="C13" s="9">
        <v>12000000</v>
      </c>
      <c r="D13" s="9">
        <v>11500000</v>
      </c>
      <c r="E13" s="11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8"/>
  <sheetViews>
    <sheetView workbookViewId="0">
      <selection activeCell="J6" sqref="J6"/>
    </sheetView>
  </sheetViews>
  <sheetFormatPr defaultRowHeight="16.5" outlineLevelRow="3"/>
  <cols>
    <col min="4" max="4" width="12.125" customWidth="1"/>
    <col min="5" max="5" width="10.25" customWidth="1"/>
    <col min="6" max="8" width="12.125" customWidth="1"/>
  </cols>
  <sheetData>
    <row r="1" spans="1:8" ht="20.25">
      <c r="A1" s="15" t="s">
        <v>179</v>
      </c>
      <c r="B1" s="15"/>
      <c r="C1" s="15"/>
      <c r="D1" s="15"/>
      <c r="E1" s="15"/>
      <c r="F1" s="15"/>
      <c r="G1" s="15"/>
      <c r="H1" s="15"/>
    </row>
    <row r="3" spans="1:8">
      <c r="A3" s="29" t="s">
        <v>48</v>
      </c>
      <c r="B3" s="29" t="s">
        <v>49</v>
      </c>
      <c r="C3" s="29" t="s">
        <v>180</v>
      </c>
      <c r="D3" s="29" t="s">
        <v>181</v>
      </c>
      <c r="E3" s="29" t="s">
        <v>182</v>
      </c>
      <c r="F3" s="29" t="s">
        <v>183</v>
      </c>
      <c r="G3" s="29" t="s">
        <v>184</v>
      </c>
      <c r="H3" s="29" t="s">
        <v>185</v>
      </c>
    </row>
    <row r="4" spans="1:8" outlineLevel="3">
      <c r="A4" s="6" t="s">
        <v>193</v>
      </c>
      <c r="B4" s="6" t="s">
        <v>139</v>
      </c>
      <c r="C4" s="6" t="s">
        <v>194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>
      <c r="A5" s="6" t="s">
        <v>200</v>
      </c>
      <c r="B5" s="6" t="s">
        <v>139</v>
      </c>
      <c r="C5" s="6" t="s">
        <v>194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>
      <c r="A6" s="6"/>
      <c r="B6" s="6"/>
      <c r="C6" s="25" t="s">
        <v>268</v>
      </c>
      <c r="D6" s="9"/>
      <c r="E6" s="6"/>
      <c r="F6" s="6"/>
      <c r="G6" s="6"/>
      <c r="H6" s="6">
        <f>SUBTOTAL(1,H4:H5)</f>
        <v>712</v>
      </c>
    </row>
    <row r="7" spans="1:8" outlineLevel="1">
      <c r="A7" s="6"/>
      <c r="B7" s="6"/>
      <c r="C7" s="25" t="s">
        <v>263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>
      <c r="A8" s="6" t="s">
        <v>186</v>
      </c>
      <c r="B8" s="6" t="s">
        <v>139</v>
      </c>
      <c r="C8" s="6" t="s">
        <v>187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>
      <c r="A9" s="6" t="s">
        <v>199</v>
      </c>
      <c r="B9" s="6" t="s">
        <v>137</v>
      </c>
      <c r="C9" s="6" t="s">
        <v>187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>
      <c r="A10" s="6"/>
      <c r="B10" s="6"/>
      <c r="C10" s="25" t="s">
        <v>269</v>
      </c>
      <c r="D10" s="9"/>
      <c r="E10" s="6"/>
      <c r="F10" s="6"/>
      <c r="G10" s="6"/>
      <c r="H10" s="6">
        <f>SUBTOTAL(1,H8:H9)</f>
        <v>521.5</v>
      </c>
    </row>
    <row r="11" spans="1:8" outlineLevel="1">
      <c r="A11" s="6"/>
      <c r="B11" s="6"/>
      <c r="C11" s="25" t="s">
        <v>264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>
      <c r="A12" s="6" t="s">
        <v>190</v>
      </c>
      <c r="B12" s="6" t="s">
        <v>137</v>
      </c>
      <c r="C12" s="6" t="s">
        <v>191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>
      <c r="A13" s="6" t="s">
        <v>196</v>
      </c>
      <c r="B13" s="6" t="s">
        <v>139</v>
      </c>
      <c r="C13" s="6" t="s">
        <v>191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>
      <c r="A14" s="6" t="s">
        <v>203</v>
      </c>
      <c r="B14" s="6" t="s">
        <v>137</v>
      </c>
      <c r="C14" s="6" t="s">
        <v>191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>
      <c r="A15" s="6"/>
      <c r="B15" s="6"/>
      <c r="C15" s="25" t="s">
        <v>270</v>
      </c>
      <c r="D15" s="9"/>
      <c r="E15" s="6"/>
      <c r="F15" s="6"/>
      <c r="G15" s="6"/>
      <c r="H15" s="6">
        <f>SUBTOTAL(1,H12:H14)</f>
        <v>422</v>
      </c>
    </row>
    <row r="16" spans="1:8" outlineLevel="1">
      <c r="A16" s="6"/>
      <c r="B16" s="6"/>
      <c r="C16" s="25" t="s">
        <v>265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>
      <c r="A17" s="6" t="s">
        <v>188</v>
      </c>
      <c r="B17" s="6" t="s">
        <v>139</v>
      </c>
      <c r="C17" s="6" t="s">
        <v>189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>
      <c r="A18" s="6" t="s">
        <v>192</v>
      </c>
      <c r="B18" s="6" t="s">
        <v>137</v>
      </c>
      <c r="C18" s="6" t="s">
        <v>189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>
      <c r="A20" s="6" t="s">
        <v>197</v>
      </c>
      <c r="B20" s="6" t="s">
        <v>139</v>
      </c>
      <c r="C20" s="6" t="s">
        <v>189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>
      <c r="A21" s="6" t="s">
        <v>198</v>
      </c>
      <c r="B21" s="6" t="s">
        <v>137</v>
      </c>
      <c r="C21" s="6" t="s">
        <v>189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>
      <c r="A22" s="6" t="s">
        <v>201</v>
      </c>
      <c r="B22" s="6" t="s">
        <v>137</v>
      </c>
      <c r="C22" s="6" t="s">
        <v>189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>
      <c r="A23" s="6" t="s">
        <v>202</v>
      </c>
      <c r="B23" s="6" t="s">
        <v>139</v>
      </c>
      <c r="C23" s="6" t="s">
        <v>189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>
      <c r="A24" s="6" t="s">
        <v>204</v>
      </c>
      <c r="B24" s="6" t="s">
        <v>139</v>
      </c>
      <c r="C24" s="6" t="s">
        <v>189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>
      <c r="A25" s="26"/>
      <c r="B25" s="26"/>
      <c r="C25" s="28" t="s">
        <v>271</v>
      </c>
      <c r="D25" s="27"/>
      <c r="E25" s="26"/>
      <c r="F25" s="26"/>
      <c r="G25" s="26"/>
      <c r="H25" s="26">
        <f>SUBTOTAL(1,H17:H24)</f>
        <v>255.875</v>
      </c>
    </row>
    <row r="26" spans="1:8" outlineLevel="1">
      <c r="A26" s="26"/>
      <c r="B26" s="26"/>
      <c r="C26" s="28" t="s">
        <v>266</v>
      </c>
      <c r="D26" s="27">
        <f>SUBTOTAL(9,D17:D24)</f>
        <v>5992000</v>
      </c>
      <c r="E26" s="26">
        <f>SUBTOTAL(9,E17:E24)</f>
        <v>240</v>
      </c>
      <c r="F26" s="26"/>
      <c r="G26" s="26"/>
      <c r="H26" s="26"/>
    </row>
    <row r="27" spans="1:8">
      <c r="A27" s="26"/>
      <c r="B27" s="26"/>
      <c r="C27" s="28" t="s">
        <v>272</v>
      </c>
      <c r="D27" s="27"/>
      <c r="E27" s="26"/>
      <c r="F27" s="26"/>
      <c r="G27" s="26"/>
      <c r="H27" s="26">
        <f>SUBTOTAL(1,H4:H24)</f>
        <v>385.33333333333331</v>
      </c>
    </row>
    <row r="28" spans="1:8">
      <c r="A28" s="26"/>
      <c r="B28" s="26"/>
      <c r="C28" s="28" t="s">
        <v>267</v>
      </c>
      <c r="D28" s="27">
        <f>SUBTOTAL(9,D4:D24)</f>
        <v>16970000</v>
      </c>
      <c r="E28" s="26">
        <f>SUBTOTAL(9,E4:E24)</f>
        <v>679</v>
      </c>
      <c r="F28" s="26"/>
      <c r="G28" s="26"/>
      <c r="H28" s="26"/>
    </row>
  </sheetData>
  <sortState xmlns:xlrd2="http://schemas.microsoft.com/office/spreadsheetml/2017/richdata2" ref="A4:H24">
    <sortCondition ref="C4:C24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workbookViewId="0">
      <selection activeCell="G13" sqref="G13"/>
    </sheetView>
  </sheetViews>
  <sheetFormatPr defaultRowHeight="16.5"/>
  <cols>
    <col min="1" max="1" width="16.25" bestFit="1" customWidth="1"/>
  </cols>
  <sheetData>
    <row r="1" spans="1:5" ht="20.25">
      <c r="A1" s="15" t="s">
        <v>205</v>
      </c>
      <c r="B1" s="15"/>
      <c r="C1" s="15"/>
      <c r="D1" s="15"/>
      <c r="E1" s="15"/>
    </row>
    <row r="3" spans="1:5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>
      <c r="A4" s="6" t="s">
        <v>211</v>
      </c>
      <c r="B4" s="23">
        <v>1524</v>
      </c>
      <c r="C4" s="23">
        <v>1692</v>
      </c>
      <c r="D4" s="23">
        <v>1774</v>
      </c>
      <c r="E4" s="23">
        <v>1663</v>
      </c>
    </row>
    <row r="5" spans="1:5">
      <c r="A5" s="6" t="s">
        <v>212</v>
      </c>
      <c r="B5" s="23">
        <v>1035</v>
      </c>
      <c r="C5" s="23">
        <v>1149</v>
      </c>
      <c r="D5" s="23">
        <v>1165</v>
      </c>
      <c r="E5" s="23">
        <v>1116</v>
      </c>
    </row>
    <row r="6" spans="1:5">
      <c r="A6" s="6" t="s">
        <v>213</v>
      </c>
      <c r="B6" s="23">
        <v>1122</v>
      </c>
      <c r="C6" s="23">
        <v>1245</v>
      </c>
      <c r="D6" s="23">
        <v>1274</v>
      </c>
      <c r="E6" s="23">
        <v>1214</v>
      </c>
    </row>
    <row r="7" spans="1:5">
      <c r="A7" s="6" t="s">
        <v>214</v>
      </c>
      <c r="B7" s="23">
        <v>1359</v>
      </c>
      <c r="C7" s="23">
        <v>1508</v>
      </c>
      <c r="D7" s="23">
        <v>1569</v>
      </c>
      <c r="E7" s="23">
        <v>1479</v>
      </c>
    </row>
    <row r="8" spans="1:5">
      <c r="A8" s="6" t="s">
        <v>215</v>
      </c>
      <c r="B8" s="23">
        <v>1245</v>
      </c>
      <c r="C8" s="23">
        <v>1382</v>
      </c>
      <c r="D8" s="23">
        <v>1427</v>
      </c>
      <c r="E8" s="23">
        <v>1351</v>
      </c>
    </row>
    <row r="9" spans="1:5">
      <c r="A9" s="6" t="s">
        <v>216</v>
      </c>
      <c r="B9" s="23">
        <v>1782</v>
      </c>
      <c r="C9" s="23">
        <v>1978</v>
      </c>
      <c r="D9" s="23">
        <v>2095</v>
      </c>
      <c r="E9" s="23">
        <v>1952</v>
      </c>
    </row>
    <row r="10" spans="1:5">
      <c r="A10" s="6" t="s">
        <v>217</v>
      </c>
      <c r="B10" s="23">
        <v>1269</v>
      </c>
      <c r="C10" s="23">
        <v>1409</v>
      </c>
      <c r="D10" s="23">
        <v>1457</v>
      </c>
      <c r="E10" s="23">
        <v>1378</v>
      </c>
    </row>
    <row r="11" spans="1:5">
      <c r="A11" s="6" t="s">
        <v>218</v>
      </c>
      <c r="B11" s="23">
        <v>2047</v>
      </c>
      <c r="C11" s="23">
        <v>2272</v>
      </c>
      <c r="D11" s="23">
        <v>2425</v>
      </c>
      <c r="E11" s="23">
        <v>2248</v>
      </c>
    </row>
    <row r="12" spans="1:5">
      <c r="A12" s="6" t="s">
        <v>219</v>
      </c>
      <c r="B12" s="23">
        <v>1863</v>
      </c>
      <c r="C12" s="23">
        <v>2068</v>
      </c>
      <c r="D12" s="23">
        <v>2196</v>
      </c>
      <c r="E12" s="23">
        <v>2042</v>
      </c>
    </row>
    <row r="13" spans="1:5">
      <c r="A13" s="6" t="s">
        <v>220</v>
      </c>
      <c r="B13" s="23">
        <v>1351</v>
      </c>
      <c r="C13" s="23">
        <v>1500</v>
      </c>
      <c r="D13" s="23">
        <v>1559</v>
      </c>
      <c r="E13" s="23">
        <v>1470</v>
      </c>
    </row>
    <row r="14" spans="1:5">
      <c r="A14" s="6" t="s">
        <v>128</v>
      </c>
      <c r="B14" s="30">
        <f>SUM(B4:B13)</f>
        <v>14597</v>
      </c>
      <c r="C14" s="30">
        <f t="shared" ref="C14:E14" si="0">SUM(C4:C13)</f>
        <v>16203</v>
      </c>
      <c r="D14" s="30">
        <f t="shared" si="0"/>
        <v>16941</v>
      </c>
      <c r="E14" s="30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5</xdr:col>
                    <xdr:colOff>676275</xdr:colOff>
                    <xdr:row>2</xdr:row>
                    <xdr:rowOff>9525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N17" sqref="N17"/>
    </sheetView>
  </sheetViews>
  <sheetFormatPr defaultRowHeight="16.5"/>
  <cols>
    <col min="1" max="1" width="8.875" bestFit="1" customWidth="1"/>
  </cols>
  <sheetData>
    <row r="1" spans="1:5" ht="20.25">
      <c r="A1" s="15" t="s">
        <v>221</v>
      </c>
      <c r="B1" s="15"/>
      <c r="C1" s="15"/>
      <c r="D1" s="15"/>
      <c r="E1" s="15"/>
    </row>
    <row r="2" spans="1:5">
      <c r="E2" s="12" t="s">
        <v>222</v>
      </c>
    </row>
    <row r="3" spans="1:5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>
      <c r="A4" s="6" t="s">
        <v>228</v>
      </c>
      <c r="B4" s="6" t="s">
        <v>229</v>
      </c>
      <c r="C4" s="13">
        <v>45</v>
      </c>
      <c r="D4" s="13">
        <v>1000</v>
      </c>
      <c r="E4" s="13">
        <f t="shared" ref="E4:E13" si="0">C4*D4</f>
        <v>45000</v>
      </c>
    </row>
    <row r="5" spans="1:5">
      <c r="A5" s="6" t="s">
        <v>228</v>
      </c>
      <c r="B5" s="6" t="s">
        <v>230</v>
      </c>
      <c r="C5" s="13">
        <v>45</v>
      </c>
      <c r="D5" s="13">
        <v>1500</v>
      </c>
      <c r="E5" s="13">
        <f t="shared" si="0"/>
        <v>67500</v>
      </c>
    </row>
    <row r="6" spans="1:5">
      <c r="A6" s="6" t="s">
        <v>231</v>
      </c>
      <c r="B6" s="6" t="s">
        <v>229</v>
      </c>
      <c r="C6" s="13">
        <v>75</v>
      </c>
      <c r="D6" s="13">
        <v>2000</v>
      </c>
      <c r="E6" s="13">
        <f t="shared" si="0"/>
        <v>150000</v>
      </c>
    </row>
    <row r="7" spans="1:5">
      <c r="A7" s="6" t="s">
        <v>231</v>
      </c>
      <c r="B7" s="6" t="s">
        <v>230</v>
      </c>
      <c r="C7" s="13">
        <v>75</v>
      </c>
      <c r="D7" s="13">
        <v>2500</v>
      </c>
      <c r="E7" s="13">
        <f t="shared" si="0"/>
        <v>187500</v>
      </c>
    </row>
    <row r="8" spans="1:5">
      <c r="A8" s="6" t="s">
        <v>232</v>
      </c>
      <c r="B8" s="6" t="s">
        <v>229</v>
      </c>
      <c r="C8" s="13">
        <v>150</v>
      </c>
      <c r="D8" s="13">
        <v>2800</v>
      </c>
      <c r="E8" s="13">
        <f t="shared" si="0"/>
        <v>420000</v>
      </c>
    </row>
    <row r="9" spans="1:5">
      <c r="A9" s="6" t="s">
        <v>232</v>
      </c>
      <c r="B9" s="6" t="s">
        <v>230</v>
      </c>
      <c r="C9" s="13">
        <v>150</v>
      </c>
      <c r="D9" s="13">
        <v>2400</v>
      </c>
      <c r="E9" s="13">
        <f t="shared" si="0"/>
        <v>360000</v>
      </c>
    </row>
    <row r="10" spans="1:5">
      <c r="A10" s="6" t="s">
        <v>233</v>
      </c>
      <c r="B10" s="6" t="s">
        <v>229</v>
      </c>
      <c r="C10" s="13">
        <v>270</v>
      </c>
      <c r="D10" s="13">
        <v>1800</v>
      </c>
      <c r="E10" s="13">
        <f t="shared" si="0"/>
        <v>486000</v>
      </c>
    </row>
    <row r="11" spans="1:5">
      <c r="A11" s="6" t="s">
        <v>233</v>
      </c>
      <c r="B11" s="6" t="s">
        <v>230</v>
      </c>
      <c r="C11" s="13">
        <v>270</v>
      </c>
      <c r="D11" s="13">
        <v>3500</v>
      </c>
      <c r="E11" s="13">
        <f t="shared" si="0"/>
        <v>945000</v>
      </c>
    </row>
    <row r="12" spans="1:5">
      <c r="A12" s="6" t="s">
        <v>234</v>
      </c>
      <c r="B12" s="6" t="s">
        <v>229</v>
      </c>
      <c r="C12" s="13">
        <v>120</v>
      </c>
      <c r="D12" s="13">
        <v>2500</v>
      </c>
      <c r="E12" s="13">
        <f t="shared" si="0"/>
        <v>300000</v>
      </c>
    </row>
    <row r="13" spans="1:5">
      <c r="A13" s="6" t="s">
        <v>234</v>
      </c>
      <c r="B13" s="6" t="s">
        <v>230</v>
      </c>
      <c r="C13" s="13">
        <v>120</v>
      </c>
      <c r="D13" s="13">
        <v>2600</v>
      </c>
      <c r="E13" s="13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2025-12-14T07:45:25Z</dcterms:modified>
</cp:coreProperties>
</file>