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C0C9E0-4882-405C-A1D5-F66E16FE3344}" xr6:coauthVersionLast="47" xr6:coauthVersionMax="47" xr10:uidLastSave="{00000000-0000-0000-0000-000000000000}"/>
  <bookViews>
    <workbookView xWindow="4824" yWindow="240" windowWidth="22968" windowHeight="1221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7" l="1"/>
  <c r="D14" i="7"/>
  <c r="E14" i="7"/>
  <c r="B14" i="7"/>
  <c r="H43" i="6" l="1"/>
  <c r="H40" i="6"/>
  <c r="H37" i="6"/>
  <c r="H33" i="6"/>
  <c r="H30" i="6"/>
  <c r="H27" i="6"/>
  <c r="H23" i="6"/>
  <c r="H20" i="6"/>
  <c r="H17" i="6"/>
  <c r="H14" i="6"/>
  <c r="H11" i="6"/>
  <c r="H8" i="6"/>
  <c r="H45" i="6" s="1"/>
  <c r="H5" i="6"/>
  <c r="E44" i="6"/>
  <c r="D44" i="6"/>
  <c r="E41" i="6"/>
  <c r="D41" i="6"/>
  <c r="E38" i="6"/>
  <c r="D38" i="6"/>
  <c r="E34" i="6"/>
  <c r="D34" i="6"/>
  <c r="E31" i="6"/>
  <c r="D31" i="6"/>
  <c r="E28" i="6"/>
  <c r="D28" i="6"/>
  <c r="E24" i="6"/>
  <c r="D24" i="6"/>
  <c r="E21" i="6"/>
  <c r="D21" i="6"/>
  <c r="E18" i="6"/>
  <c r="D18" i="6"/>
  <c r="E15" i="6"/>
  <c r="D15" i="6"/>
  <c r="E12" i="6"/>
  <c r="D12" i="6"/>
  <c r="E9" i="6"/>
  <c r="D9" i="6"/>
  <c r="E6" i="6"/>
  <c r="D6" i="6"/>
  <c r="D46" i="6" s="1"/>
  <c r="E46" i="6" l="1"/>
  <c r="J16" i="10"/>
  <c r="J17" i="10"/>
  <c r="J18" i="10"/>
  <c r="J19" i="10"/>
  <c r="J20" i="10"/>
  <c r="J21" i="10"/>
  <c r="J22" i="10"/>
  <c r="J23" i="10"/>
  <c r="J24" i="10"/>
  <c r="J15" i="10"/>
  <c r="E28" i="10" l="1"/>
  <c r="D24" i="10"/>
  <c r="K4" i="10"/>
  <c r="K5" i="10"/>
  <c r="K6" i="10"/>
  <c r="K7" i="10"/>
  <c r="K8" i="10"/>
  <c r="K9" i="10"/>
  <c r="K10" i="10"/>
  <c r="K11" i="10"/>
  <c r="K3" i="10"/>
  <c r="E4" i="10"/>
  <c r="E5" i="10"/>
  <c r="E6" i="10"/>
  <c r="E7" i="10"/>
  <c r="E8" i="10"/>
  <c r="E9" i="10"/>
  <c r="E10" i="10"/>
  <c r="E11" i="10"/>
  <c r="E3" i="10"/>
  <c r="D23" i="10"/>
  <c r="D22" i="10"/>
  <c r="D21" i="10"/>
  <c r="D20" i="10"/>
  <c r="D19" i="10"/>
  <c r="D18" i="10"/>
  <c r="D17" i="10"/>
  <c r="D16" i="10"/>
  <c r="D15" i="10"/>
  <c r="E4" i="8" l="1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<sst xmlns="http://schemas.openxmlformats.org/spreadsheetml/2006/main" count="379" uniqueCount="293">
  <si>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</si>
  <si>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</si>
  <si>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</si>
  <si>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</si>
  <si>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</si>
  <si>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</si>
  <si>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</si>
  <si>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</si>
  <si>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</si>
  <si>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</si>
  <si>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</si>
  <si>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</si>
  <si>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</si>
  <si>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</si>
  <si>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</si>
  <si>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</si>
  <si>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</si>
  <si>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</si>
  <si>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</si>
  <si>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</si>
  <si>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</si>
  <si>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</si>
  <si>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</si>
  <si>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</si>
  <si>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</si>
  <si>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</si>
  <si>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</si>
  <si>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</si>
  <si>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</si>
  <si>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</si>
  <si>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</si>
  <si>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</si>
  <si>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</si>
  <si>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</si>
  <si>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</si>
  <si>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</si>
  <si>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</si>
  <si>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</si>
  <si>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</si>
  <si>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</si>
  <si>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</si>
  <si>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</si>
  <si>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</si>
  <si>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</si>
  <si>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</si>
  <si>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</si>
  <si>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</si>
  <si>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</si>
  <si>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</si>
  <si>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</si>
  <si>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</si>
  <si>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</si>
  <si>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</si>
  <si>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</si>
  <si>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</si>
  <si>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</si>
  <si>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</si>
  <si>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</si>
  <si>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</si>
  <si>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</si>
  <si>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</si>
  <si>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</si>
  <si>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</si>
  <si>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</si>
  <si>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</si>
  <si>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</si>
  <si>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</si>
  <si>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</si>
  <si>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</si>
  <si>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</si>
  <si>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</si>
  <si>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</si>
  <si>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</si>
  <si>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</si>
  <si>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</si>
  <si>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</si>
  <si>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</si>
  <si>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</si>
  <si>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</si>
  <si>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</si>
  <si>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</si>
  <si>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</si>
  <si>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</si>
  <si>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</si>
  <si>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</si>
  <si>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</si>
  <si>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</si>
  <si>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</si>
  <si>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</si>
  <si>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</si>
  <si>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</si>
  <si>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</si>
  <si>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</si>
  <si>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</si>
  <si>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</si>
  <si>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</si>
  <si>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</si>
  <si>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</si>
  <si>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</si>
  <si>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</si>
  <si>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</si>
  <si>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</si>
  <si>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</si>
  <si>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</si>
  <si>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</si>
  <si>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</si>
  <si>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</si>
  <si>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</si>
  <si>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</si>
  <si>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</si>
  <si>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</si>
  <si>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</si>
  <si>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</si>
  <si>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</si>
  <si>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</si>
  <si>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</si>
  <si>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</si>
  <si>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</si>
  <si>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</si>
  <si>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</si>
  <si>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</si>
  <si>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</si>
  <si>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</si>
  <si>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</si>
  <si>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</si>
  <si>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</si>
  <si>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</si>
  <si>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</si>
  <si>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</si>
  <si>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</si>
  <si>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</si>
  <si>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</si>
  <si>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</si>
  <si>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</si>
  <si>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</si>
  <si>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</si>
  <si>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</si>
  <si>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</si>
  <si>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</si>
  <si>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</si>
  <si>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</si>
  <si>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</si>
  <si>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</si>
  <si>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</si>
  <si>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</si>
  <si>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</si>
  <si>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</si>
  <si>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</si>
  <si>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</si>
  <si>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</si>
  <si>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</si>
  <si>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</si>
  <si>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</si>
  <si>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</si>
  <si>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</si>
  <si>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</si>
  <si>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</si>
  <si>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</si>
  <si>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</si>
  <si>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</si>
  <si>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</si>
  <si>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</si>
  <si>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</si>
  <si>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</si>
  <si>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</si>
  <si>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</si>
  <si>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</si>
  <si>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</si>
  <si>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</si>
  <si>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</si>
  <si>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</si>
  <si>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</si>
  <si>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</si>
  <si>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</si>
  <si>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</si>
  <si>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</si>
  <si>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</si>
  <si>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</si>
  <si>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</si>
  <si>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</si>
  <si>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</si>
  <si>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</si>
  <si>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</si>
  <si>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</si>
  <si>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</si>
  <si>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</si>
  <si>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</si>
  <si>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</si>
  <si>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</si>
  <si>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</si>
  <si>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</si>
  <si>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</si>
  <si>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</si>
  <si>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</si>
  <si>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</si>
  <si>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</si>
  <si>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</si>
  <si>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</si>
  <si>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</si>
  <si>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</si>
  <si>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</si>
  <si>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</si>
  <si>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</si>
  <si>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</si>
  <si>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</si>
  <si>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</si>
  <si>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</si>
  <si>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</si>
  <si>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</si>
  <si>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</si>
  <si>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</si>
  <si>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</si>
  <si>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</si>
  <si>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</si>
  <si>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</si>
  <si>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</si>
  <si>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</si>
  <si>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</si>
  <si>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</si>
  <si>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</si>
  <si>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</si>
  <si>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</si>
  <si>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</si>
  <si>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</si>
  <si>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</si>
  <si>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</si>
  <si>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</si>
  <si>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</si>
  <si>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</si>
  <si>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</si>
  <si>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</si>
  <si>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</si>
  <si>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</si>
  <si>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</si>
  <si>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</si>
  <si>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</si>
  <si>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</si>
  <si>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</si>
  <si>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</si>
  <si>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</si>
  <si>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</si>
  <si>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</si>
  <si>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</si>
  <si>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</si>
  <si>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</si>
  <si>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</si>
  <si>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</si>
  <si>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</si>
  <si>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</si>
  <si>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</si>
  <si>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</si>
  <si>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</si>
  <si>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</si>
  <si>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</si>
  <si>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</si>
  <si>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</si>
  <si>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</si>
  <si>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</si>
  <si>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</si>
  <si>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</si>
  <si>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</si>
  <si>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</si>
  <si>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</si>
  <si>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</si>
  <si>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 xml:space="preserve">이름 </t>
    <phoneticPr fontId="1" type="noConversion"/>
  </si>
  <si>
    <t xml:space="preserve">중간 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</si>
  <si>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</si>
  <si>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</si>
  <si>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</si>
  <si>
    <t>MK-68544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</si>
  <si>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</si>
  <si>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</si>
  <si>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</si>
  <si>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</si>
  <si>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</si>
  <si>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</si>
  <si>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</si>
  <si>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</si>
  <si>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</si>
  <si>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</si>
  <si>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</si>
  <si>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</si>
  <si>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</si>
  <si>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골드 요약</t>
  </si>
  <si>
    <t>일반 요약</t>
  </si>
  <si>
    <t>실버 요약</t>
  </si>
  <si>
    <t>VIP 요약</t>
  </si>
  <si>
    <t>총합계</t>
  </si>
  <si>
    <t>골드 평균</t>
  </si>
  <si>
    <t>일반 평균</t>
  </si>
  <si>
    <t>실버 평균</t>
  </si>
  <si>
    <t>VIP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</si>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</sst>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0.0"/>
    <numFmt numFmtId="177" formatCode="#,##0_ "/>
    <numFmt numFmtId="180" formatCode="#&quot;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/>
        <color rgb="FF00B050"/>
      </font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 cap="flat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98799"/>
        <c:axId val="59712719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59712719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698799"/>
        <c:crosses val="max"/>
        <c:crossBetween val="between"/>
      </c:valAx>
      <c:catAx>
        <c:axId val="596987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9712719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rgbClr val="FFC000"/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사각형둥근모서리2_Click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18FE1721-5C79-19E8-5A83-3354DD3654B4}"/>
            </a:ext>
          </a:extLst>
        </xdr:cNvPr>
        <xdr:cNvSpPr/>
      </xdr:nvSpPr>
      <xdr:spPr>
        <a:xfrm>
          <a:off x="4587240" y="115062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7F36D6-4B47-4AC0-BAC7-30893E782675}" name="표1" displayName="표1" ref="A3:H46" totalsRowShown="0" headerRowDxfId="0" dataDxfId="1" headerRowBorderDxfId="10" tableBorderDxfId="11">
  <autoFilter ref="A3:H46" xr:uid="{1A7F36D6-4B47-4AC0-BAC7-30893E782675}"/>
  <tableColumns count="8">
    <tableColumn id="1" xr3:uid="{DDEFF682-3CE4-4DB7-9911-3D73CBA21DB6}" name="성명" dataDxfId="9"/>
    <tableColumn id="2" xr3:uid="{365120F0-0ABF-47CE-9AFF-49CD10251109}" name="성별" dataDxfId="8"/>
    <tableColumn id="3" xr3:uid="{94127154-5814-4AFB-8FB2-BE3178136C91}" name="등급" dataDxfId="7"/>
    <tableColumn id="4" xr3:uid="{977798C4-7246-4741-87E9-0830451A233C}" name="총구매금액" dataDxfId="6" dataCellStyle="쉼표 [0]"/>
    <tableColumn id="5" xr3:uid="{4A3C17D4-A57C-4327-B7D4-D6FA49F2A629}" name="구매횟수" dataDxfId="5"/>
    <tableColumn id="6" xr3:uid="{232B21AE-E0FC-4770-9316-B8D628CA90FD}" name="구매포인트" dataDxfId="4"/>
    <tableColumn id="7" xr3:uid="{8F3B74E8-91C3-482F-AEE3-73054F82133D}" name="빈도포인트" dataDxfId="3"/>
    <tableColumn id="8" xr3:uid="{3AD770AF-1B3D-411D-961E-E37C641E1B29}" name="포인트합계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15" sqref="E15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 t="s">
        <v>263</v>
      </c>
      <c r="B3" s="1" t="s">
        <v>264</v>
      </c>
      <c r="C3" s="1" t="s">
        <v>265</v>
      </c>
      <c r="D3" s="1" t="s">
        <v>266</v>
      </c>
      <c r="E3" s="1" t="s">
        <v>267</v>
      </c>
      <c r="F3" s="1" t="s">
        <v>268</v>
      </c>
    </row>
    <row r="4" spans="1:6" x14ac:dyDescent="0.4">
      <c r="A4" s="1" t="s">
        <v>269</v>
      </c>
      <c r="B4" s="1" t="s">
        <v>270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277</v>
      </c>
      <c r="B5" s="1" t="s">
        <v>271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278</v>
      </c>
      <c r="B6" s="1" t="s">
        <v>272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279</v>
      </c>
      <c r="B7" s="1" t="s">
        <v>273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280</v>
      </c>
      <c r="B8" s="1" t="s">
        <v>274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281</v>
      </c>
      <c r="B9" s="1" t="s">
        <v>275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282</v>
      </c>
      <c r="B10" s="1" t="s">
        <v>276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M20" sqref="M20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0" t="s">
        <v>129</v>
      </c>
      <c r="B1" s="20"/>
      <c r="C1" s="20"/>
      <c r="D1" s="20"/>
      <c r="E1" s="20"/>
      <c r="F1" s="20"/>
    </row>
    <row r="2" spans="1:6" ht="18" thickTop="1" x14ac:dyDescent="0.4"/>
    <row r="3" spans="1:6" x14ac:dyDescent="0.4">
      <c r="A3" s="21" t="s">
        <v>82</v>
      </c>
      <c r="B3" s="21" t="s">
        <v>83</v>
      </c>
      <c r="C3" s="21" t="s">
        <v>84</v>
      </c>
      <c r="D3" s="21" t="s">
        <v>85</v>
      </c>
      <c r="E3" s="21" t="s">
        <v>86</v>
      </c>
      <c r="F3" s="21" t="s">
        <v>87</v>
      </c>
    </row>
    <row r="4" spans="1:6" x14ac:dyDescent="0.4">
      <c r="A4" s="22" t="s">
        <v>88</v>
      </c>
      <c r="B4" s="5" t="s">
        <v>89</v>
      </c>
      <c r="C4" s="6" t="s">
        <v>90</v>
      </c>
      <c r="D4" s="23">
        <v>2</v>
      </c>
      <c r="E4" s="6" t="s">
        <v>91</v>
      </c>
      <c r="F4" s="24">
        <v>1500000</v>
      </c>
    </row>
    <row r="5" spans="1:6" x14ac:dyDescent="0.4">
      <c r="A5" s="22"/>
      <c r="B5" s="5" t="s">
        <v>92</v>
      </c>
      <c r="C5" s="6" t="s">
        <v>93</v>
      </c>
      <c r="D5" s="23">
        <v>3</v>
      </c>
      <c r="E5" s="6" t="s">
        <v>94</v>
      </c>
      <c r="F5" s="24">
        <v>3500000</v>
      </c>
    </row>
    <row r="6" spans="1:6" x14ac:dyDescent="0.4">
      <c r="A6" s="22"/>
      <c r="B6" s="5" t="s">
        <v>95</v>
      </c>
      <c r="C6" s="6" t="s">
        <v>96</v>
      </c>
      <c r="D6" s="23">
        <v>5</v>
      </c>
      <c r="E6" s="6" t="s">
        <v>97</v>
      </c>
      <c r="F6" s="24">
        <v>4000000</v>
      </c>
    </row>
    <row r="7" spans="1:6" x14ac:dyDescent="0.4">
      <c r="A7" s="22"/>
      <c r="B7" s="5" t="s">
        <v>98</v>
      </c>
      <c r="C7" s="6" t="s">
        <v>99</v>
      </c>
      <c r="D7" s="23">
        <v>3</v>
      </c>
      <c r="E7" s="6" t="s">
        <v>100</v>
      </c>
      <c r="F7" s="24">
        <v>3000000</v>
      </c>
    </row>
    <row r="8" spans="1:6" x14ac:dyDescent="0.4">
      <c r="A8" s="22" t="s">
        <v>101</v>
      </c>
      <c r="B8" s="5" t="s">
        <v>102</v>
      </c>
      <c r="C8" s="6" t="s">
        <v>103</v>
      </c>
      <c r="D8" s="23">
        <v>2</v>
      </c>
      <c r="E8" s="6" t="s">
        <v>104</v>
      </c>
      <c r="F8" s="24">
        <v>2000000</v>
      </c>
    </row>
    <row r="9" spans="1:6" x14ac:dyDescent="0.4">
      <c r="A9" s="22"/>
      <c r="B9" s="5" t="s">
        <v>105</v>
      </c>
      <c r="C9" s="6" t="s">
        <v>106</v>
      </c>
      <c r="D9" s="23">
        <v>2</v>
      </c>
      <c r="E9" s="6" t="s">
        <v>107</v>
      </c>
      <c r="F9" s="24">
        <v>2400000</v>
      </c>
    </row>
    <row r="10" spans="1:6" x14ac:dyDescent="0.4">
      <c r="A10" s="22"/>
      <c r="B10" s="5" t="s">
        <v>108</v>
      </c>
      <c r="C10" s="6" t="s">
        <v>109</v>
      </c>
      <c r="D10" s="23">
        <v>3</v>
      </c>
      <c r="E10" s="6" t="s">
        <v>110</v>
      </c>
      <c r="F10" s="24">
        <v>1200000</v>
      </c>
    </row>
    <row r="11" spans="1:6" x14ac:dyDescent="0.4">
      <c r="A11" s="22" t="s">
        <v>111</v>
      </c>
      <c r="B11" s="5" t="s">
        <v>112</v>
      </c>
      <c r="C11" s="6" t="s">
        <v>113</v>
      </c>
      <c r="D11" s="23">
        <v>1</v>
      </c>
      <c r="E11" s="6" t="s">
        <v>114</v>
      </c>
      <c r="F11" s="24">
        <v>600000</v>
      </c>
    </row>
    <row r="12" spans="1:6" x14ac:dyDescent="0.4">
      <c r="A12" s="22"/>
      <c r="B12" s="5" t="s">
        <v>115</v>
      </c>
      <c r="C12" s="6" t="s">
        <v>116</v>
      </c>
      <c r="D12" s="23">
        <v>2</v>
      </c>
      <c r="E12" s="6" t="s">
        <v>117</v>
      </c>
      <c r="F12" s="24">
        <v>850000</v>
      </c>
    </row>
    <row r="13" spans="1:6" x14ac:dyDescent="0.4">
      <c r="A13" s="22"/>
      <c r="B13" s="5" t="s">
        <v>118</v>
      </c>
      <c r="C13" s="6" t="s">
        <v>119</v>
      </c>
      <c r="D13" s="23">
        <v>1</v>
      </c>
      <c r="E13" s="6" t="s">
        <v>120</v>
      </c>
      <c r="F13" s="24">
        <v>4500000</v>
      </c>
    </row>
    <row r="14" spans="1:6" x14ac:dyDescent="0.4">
      <c r="A14" s="22" t="s">
        <v>121</v>
      </c>
      <c r="B14" s="5" t="s">
        <v>122</v>
      </c>
      <c r="C14" s="6" t="s">
        <v>123</v>
      </c>
      <c r="D14" s="23">
        <v>4</v>
      </c>
      <c r="E14" s="6" t="s">
        <v>124</v>
      </c>
      <c r="F14" s="24">
        <v>5600000</v>
      </c>
    </row>
    <row r="15" spans="1:6" x14ac:dyDescent="0.4">
      <c r="A15" s="22"/>
      <c r="B15" s="5" t="s">
        <v>125</v>
      </c>
      <c r="C15" s="6" t="s">
        <v>126</v>
      </c>
      <c r="D15" s="23">
        <v>5</v>
      </c>
      <c r="E15" s="6" t="s">
        <v>127</v>
      </c>
      <c r="F15" s="24">
        <v>6000000</v>
      </c>
    </row>
    <row r="16" spans="1:6" x14ac:dyDescent="0.4">
      <c r="A16" s="21" t="s">
        <v>128</v>
      </c>
      <c r="B16" s="25"/>
      <c r="C16" s="25"/>
      <c r="D16" s="25"/>
      <c r="E16" s="25"/>
      <c r="F16" s="24">
        <v>35150000</v>
      </c>
    </row>
  </sheetData>
  <mergeCells count="5">
    <mergeCell ref="A1:F1"/>
    <mergeCell ref="A4:A7"/>
    <mergeCell ref="A8:A10"/>
    <mergeCell ref="A11:A13"/>
    <mergeCell ref="A14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K14" sqref="K14"/>
    </sheetView>
  </sheetViews>
  <sheetFormatPr defaultRowHeight="17.399999999999999" x14ac:dyDescent="0.4"/>
  <sheetData>
    <row r="1" spans="1:8" ht="21" x14ac:dyDescent="0.4">
      <c r="A1" s="16" t="s">
        <v>130</v>
      </c>
      <c r="B1" s="16"/>
      <c r="C1" s="16"/>
      <c r="D1" s="16"/>
      <c r="E1" s="16"/>
      <c r="F1" s="16"/>
      <c r="G1" s="16"/>
      <c r="H1" s="11"/>
    </row>
    <row r="3" spans="1:8" x14ac:dyDescent="0.4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 x14ac:dyDescent="0.4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8" x14ac:dyDescent="0.4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8" x14ac:dyDescent="0.4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8" x14ac:dyDescent="0.4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8" x14ac:dyDescent="0.4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0">
        <f t="shared" si="0"/>
        <v>93.333333333333329</v>
      </c>
    </row>
    <row r="9" spans="1:8" x14ac:dyDescent="0.4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8" x14ac:dyDescent="0.4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8" x14ac:dyDescent="0.4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8" x14ac:dyDescent="0.4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</row>
    <row r="13" spans="1:8" x14ac:dyDescent="0.4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8" x14ac:dyDescent="0.4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8" x14ac:dyDescent="0.4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8" x14ac:dyDescent="0.4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4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4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12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topLeftCell="A19" workbookViewId="0">
      <selection activeCell="E28" sqref="E28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26" t="str">
        <f>INT(C3/D3)&amp;"("&amp;MOD(C3,D3)&amp;")"</f>
        <v>36(20)</v>
      </c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CHOOSE(WEEKDAY(H3,1),"일요일","월요일","화요일","수요일","목요일","금요일","토요일")</f>
        <v>목요일</v>
      </c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26" t="str">
        <f t="shared" ref="E4:E11" si="0">INT(C4/D4)&amp;"("&amp;MOD(C4,D4)&amp;")"</f>
        <v>22(26)</v>
      </c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1">CHOOSE(WEEKDAY(H4,1),"일요일","월요일","화요일","수요일","목요일","금요일","토요일")</f>
        <v>일요일</v>
      </c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26" t="str">
        <f t="shared" si="0"/>
        <v>37(24)</v>
      </c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1"/>
        <v>일요일</v>
      </c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26" t="str">
        <f t="shared" si="0"/>
        <v>24(18)</v>
      </c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1"/>
        <v>화요일</v>
      </c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26" t="str">
        <f t="shared" si="0"/>
        <v>41(7)</v>
      </c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1"/>
        <v>수요일</v>
      </c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26" t="str">
        <f t="shared" si="0"/>
        <v>19(22)</v>
      </c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1"/>
        <v>목요일</v>
      </c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26" t="str">
        <f t="shared" si="0"/>
        <v>29(29)</v>
      </c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1"/>
        <v>월요일</v>
      </c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26" t="str">
        <f t="shared" si="0"/>
        <v>40(20)</v>
      </c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1"/>
        <v>월요일</v>
      </c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26" t="str">
        <f t="shared" si="0"/>
        <v>39(1)</v>
      </c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1"/>
        <v>화요일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4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IF(OR(MONTH(H15)=6,MONTH(H15)=8),"부산출발","")</f>
        <v/>
      </c>
    </row>
    <row r="16" spans="1:11" x14ac:dyDescent="0.4">
      <c r="A16" s="6" t="s">
        <v>53</v>
      </c>
      <c r="B16" s="6" t="s">
        <v>255</v>
      </c>
      <c r="C16" s="15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3">IF(OR(MONTH(H16)=6,MONTH(H16)=8),"부산출발","")</f>
        <v>부산출발</v>
      </c>
    </row>
    <row r="17" spans="1:10" x14ac:dyDescent="0.4">
      <c r="A17" s="6" t="s">
        <v>56</v>
      </c>
      <c r="B17" s="6" t="s">
        <v>54</v>
      </c>
      <c r="C17" s="15">
        <v>121</v>
      </c>
      <c r="D17" s="9">
        <f t="shared" si="2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3"/>
        <v>부산출발</v>
      </c>
    </row>
    <row r="18" spans="1:10" x14ac:dyDescent="0.4">
      <c r="A18" s="6" t="s">
        <v>58</v>
      </c>
      <c r="B18" s="6" t="s">
        <v>54</v>
      </c>
      <c r="C18" s="15">
        <v>113</v>
      </c>
      <c r="D18" s="9">
        <f t="shared" si="2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3"/>
        <v/>
      </c>
    </row>
    <row r="19" spans="1:10" x14ac:dyDescent="0.4">
      <c r="A19" s="6" t="s">
        <v>60</v>
      </c>
      <c r="B19" s="6" t="s">
        <v>54</v>
      </c>
      <c r="C19" s="15">
        <v>148</v>
      </c>
      <c r="D19" s="9">
        <f t="shared" si="2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3"/>
        <v/>
      </c>
    </row>
    <row r="20" spans="1:10" x14ac:dyDescent="0.4">
      <c r="A20" s="6" t="s">
        <v>62</v>
      </c>
      <c r="B20" s="6" t="s">
        <v>63</v>
      </c>
      <c r="C20" s="15">
        <v>105</v>
      </c>
      <c r="D20" s="9">
        <f t="shared" si="2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3"/>
        <v>부산출발</v>
      </c>
    </row>
    <row r="21" spans="1:10" x14ac:dyDescent="0.4">
      <c r="A21" s="6" t="s">
        <v>65</v>
      </c>
      <c r="B21" s="6" t="s">
        <v>63</v>
      </c>
      <c r="C21" s="15">
        <v>153</v>
      </c>
      <c r="D21" s="9">
        <f t="shared" si="2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3"/>
        <v>부산출발</v>
      </c>
    </row>
    <row r="22" spans="1:10" x14ac:dyDescent="0.4">
      <c r="A22" s="6" t="s">
        <v>67</v>
      </c>
      <c r="B22" s="6" t="s">
        <v>63</v>
      </c>
      <c r="C22" s="15">
        <v>122</v>
      </c>
      <c r="D22" s="9">
        <f t="shared" si="2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3"/>
        <v/>
      </c>
    </row>
    <row r="23" spans="1:10" x14ac:dyDescent="0.4">
      <c r="A23" s="6" t="s">
        <v>69</v>
      </c>
      <c r="B23" s="6" t="s">
        <v>63</v>
      </c>
      <c r="C23" s="15">
        <v>139</v>
      </c>
      <c r="D23" s="9">
        <f t="shared" si="2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3"/>
        <v/>
      </c>
    </row>
    <row r="24" spans="1:10" x14ac:dyDescent="0.4">
      <c r="A24" s="17" t="s">
        <v>256</v>
      </c>
      <c r="B24" s="18"/>
      <c r="C24" s="19"/>
      <c r="D24" s="9">
        <f>SUMIFS(D15:D23,B15:B23,"&lt;&gt;대리",C15:C23,"&gt;="&amp;AVERAGEA(C15:C23))</f>
        <v>955500</v>
      </c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3"/>
        <v/>
      </c>
    </row>
    <row r="26" spans="1:10" x14ac:dyDescent="0.4">
      <c r="A26" s="3" t="s">
        <v>72</v>
      </c>
      <c r="B26" s="4" t="s">
        <v>239</v>
      </c>
    </row>
    <row r="27" spans="1:10" x14ac:dyDescent="0.4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4">
      <c r="A28" s="6" t="s">
        <v>74</v>
      </c>
      <c r="B28" s="6" t="s">
        <v>240</v>
      </c>
      <c r="C28" s="6" t="s">
        <v>249</v>
      </c>
      <c r="D28" s="15">
        <v>25</v>
      </c>
      <c r="E28" s="9" t="e">
        <f ca="1">IFS(MID(B28,4,1)="1","기획부",MID(B28,4,1)="2","홍보부",TRUE,"영업부")</f>
        <v>#NAME?</v>
      </c>
    </row>
    <row r="29" spans="1:10" x14ac:dyDescent="0.4">
      <c r="A29" s="6" t="s">
        <v>75</v>
      </c>
      <c r="B29" s="6" t="s">
        <v>241</v>
      </c>
      <c r="C29" s="6" t="s">
        <v>250</v>
      </c>
      <c r="D29" s="15">
        <v>29</v>
      </c>
      <c r="E29" s="9"/>
    </row>
    <row r="30" spans="1:10" x14ac:dyDescent="0.4">
      <c r="A30" s="6" t="s">
        <v>76</v>
      </c>
      <c r="B30" s="6" t="s">
        <v>242</v>
      </c>
      <c r="C30" s="6" t="s">
        <v>249</v>
      </c>
      <c r="D30" s="15">
        <v>26</v>
      </c>
      <c r="E30" s="9"/>
    </row>
    <row r="31" spans="1:10" x14ac:dyDescent="0.4">
      <c r="A31" s="6" t="s">
        <v>251</v>
      </c>
      <c r="B31" s="6" t="s">
        <v>243</v>
      </c>
      <c r="C31" s="6" t="s">
        <v>249</v>
      </c>
      <c r="D31" s="15">
        <v>24</v>
      </c>
      <c r="E31" s="9"/>
    </row>
    <row r="32" spans="1:10" x14ac:dyDescent="0.4">
      <c r="A32" s="6" t="s">
        <v>77</v>
      </c>
      <c r="B32" s="6" t="s">
        <v>244</v>
      </c>
      <c r="C32" s="6" t="s">
        <v>249</v>
      </c>
      <c r="D32" s="15">
        <v>25</v>
      </c>
      <c r="E32" s="9"/>
    </row>
    <row r="33" spans="1:5" x14ac:dyDescent="0.4">
      <c r="A33" s="6" t="s">
        <v>78</v>
      </c>
      <c r="B33" s="6" t="s">
        <v>246</v>
      </c>
      <c r="C33" s="6" t="s">
        <v>250</v>
      </c>
      <c r="D33" s="15">
        <v>28</v>
      </c>
      <c r="E33" s="9"/>
    </row>
    <row r="34" spans="1:5" x14ac:dyDescent="0.4">
      <c r="A34" s="6" t="s">
        <v>79</v>
      </c>
      <c r="B34" s="6" t="s">
        <v>245</v>
      </c>
      <c r="C34" s="6" t="s">
        <v>250</v>
      </c>
      <c r="D34" s="15">
        <v>27</v>
      </c>
      <c r="E34" s="9"/>
    </row>
    <row r="35" spans="1:5" x14ac:dyDescent="0.4">
      <c r="A35" s="6" t="s">
        <v>80</v>
      </c>
      <c r="B35" s="6" t="s">
        <v>253</v>
      </c>
      <c r="C35" s="6" t="s">
        <v>250</v>
      </c>
      <c r="D35" s="15">
        <v>28</v>
      </c>
      <c r="E35" s="9"/>
    </row>
    <row r="36" spans="1:5" x14ac:dyDescent="0.4">
      <c r="A36" s="6" t="s">
        <v>81</v>
      </c>
      <c r="B36" s="6" t="s">
        <v>247</v>
      </c>
      <c r="C36" s="6" t="s">
        <v>249</v>
      </c>
      <c r="D36" s="15">
        <v>26</v>
      </c>
      <c r="E36" s="9"/>
    </row>
    <row r="37" spans="1:5" x14ac:dyDescent="0.4">
      <c r="A37" s="6" t="s">
        <v>252</v>
      </c>
      <c r="B37" s="6" t="s">
        <v>248</v>
      </c>
      <c r="C37" s="6" t="s">
        <v>249</v>
      </c>
      <c r="D37" s="15">
        <v>27</v>
      </c>
      <c r="E37" s="9"/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activeCell="N12" sqref="N12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16" t="s">
        <v>153</v>
      </c>
      <c r="B1" s="16"/>
      <c r="C1" s="16"/>
      <c r="D1" s="16"/>
      <c r="E1" s="16"/>
    </row>
    <row r="3" spans="1:5" x14ac:dyDescent="0.4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6" t="s">
        <v>160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4">
      <c r="A5" s="6" t="s">
        <v>161</v>
      </c>
      <c r="B5" s="6" t="s">
        <v>162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4">
      <c r="A6" s="6" t="s">
        <v>163</v>
      </c>
      <c r="B6" s="6" t="s">
        <v>164</v>
      </c>
      <c r="C6" s="9">
        <v>10000000</v>
      </c>
      <c r="D6" s="9">
        <v>8800000</v>
      </c>
      <c r="E6" s="12">
        <f t="shared" si="0"/>
        <v>0.88</v>
      </c>
    </row>
    <row r="7" spans="1:5" x14ac:dyDescent="0.4">
      <c r="A7" s="6" t="s">
        <v>165</v>
      </c>
      <c r="B7" s="6" t="s">
        <v>166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4">
      <c r="A8" s="6" t="s">
        <v>167</v>
      </c>
      <c r="B8" s="6" t="s">
        <v>168</v>
      </c>
      <c r="C8" s="9">
        <v>15000000</v>
      </c>
      <c r="D8" s="9">
        <v>11250000</v>
      </c>
      <c r="E8" s="12">
        <f t="shared" si="0"/>
        <v>0.75</v>
      </c>
    </row>
    <row r="9" spans="1:5" x14ac:dyDescent="0.4">
      <c r="A9" s="6" t="s">
        <v>169</v>
      </c>
      <c r="B9" s="6" t="s">
        <v>170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4">
      <c r="A10" s="6" t="s">
        <v>171</v>
      </c>
      <c r="B10" s="6" t="s">
        <v>172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4">
      <c r="A11" s="6" t="s">
        <v>173</v>
      </c>
      <c r="B11" s="6" t="s">
        <v>174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4">
      <c r="A12" s="6" t="s">
        <v>175</v>
      </c>
      <c r="B12" s="6" t="s">
        <v>176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4">
      <c r="A13" s="6" t="s">
        <v>177</v>
      </c>
      <c r="B13" s="6" t="s">
        <v>178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46"/>
  <sheetViews>
    <sheetView topLeftCell="A31" workbookViewId="0">
      <selection activeCell="K46" sqref="K46"/>
    </sheetView>
  </sheetViews>
  <sheetFormatPr defaultRowHeight="17.399999999999999" outlineLevelRow="3" x14ac:dyDescent="0.4"/>
  <cols>
    <col min="4" max="4" width="11.69921875" customWidth="1"/>
    <col min="5" max="5" width="9.796875" customWidth="1"/>
    <col min="6" max="8" width="11.59765625" customWidth="1"/>
  </cols>
  <sheetData>
    <row r="1" spans="1:8" ht="21" x14ac:dyDescent="0.4">
      <c r="A1" s="16" t="s">
        <v>179</v>
      </c>
      <c r="B1" s="16"/>
      <c r="C1" s="16"/>
      <c r="D1" s="16"/>
      <c r="E1" s="16"/>
      <c r="F1" s="16"/>
      <c r="G1" s="16"/>
      <c r="H1" s="16"/>
    </row>
    <row r="3" spans="1:8" x14ac:dyDescent="0.4">
      <c r="A3" s="31" t="s">
        <v>48</v>
      </c>
      <c r="B3" s="31" t="s">
        <v>49</v>
      </c>
      <c r="C3" s="31" t="s">
        <v>180</v>
      </c>
      <c r="D3" s="31" t="s">
        <v>181</v>
      </c>
      <c r="E3" s="31" t="s">
        <v>182</v>
      </c>
      <c r="F3" s="31" t="s">
        <v>183</v>
      </c>
      <c r="G3" s="31" t="s">
        <v>184</v>
      </c>
      <c r="H3" s="31" t="s">
        <v>185</v>
      </c>
    </row>
    <row r="4" spans="1:8" outlineLevel="3" x14ac:dyDescent="0.4">
      <c r="A4" s="6" t="s">
        <v>186</v>
      </c>
      <c r="B4" s="6" t="s">
        <v>139</v>
      </c>
      <c r="C4" s="6" t="s">
        <v>187</v>
      </c>
      <c r="D4" s="9">
        <v>1556000</v>
      </c>
      <c r="E4" s="6">
        <v>62</v>
      </c>
      <c r="F4" s="6">
        <v>467</v>
      </c>
      <c r="G4" s="6">
        <v>60</v>
      </c>
      <c r="H4" s="6">
        <v>527</v>
      </c>
    </row>
    <row r="5" spans="1:8" outlineLevel="2" x14ac:dyDescent="0.4">
      <c r="A5" s="6"/>
      <c r="B5" s="6"/>
      <c r="C5" s="27" t="s">
        <v>288</v>
      </c>
      <c r="D5" s="9"/>
      <c r="E5" s="6"/>
      <c r="F5" s="6"/>
      <c r="G5" s="6"/>
      <c r="H5" s="6">
        <f>SUBTOTAL(1,H4:H4)</f>
        <v>527</v>
      </c>
    </row>
    <row r="6" spans="1:8" outlineLevel="1" x14ac:dyDescent="0.4">
      <c r="A6" s="6"/>
      <c r="B6" s="6"/>
      <c r="C6" s="27" t="s">
        <v>283</v>
      </c>
      <c r="D6" s="9">
        <f>SUBTOTAL(9,D4:D4)</f>
        <v>1556000</v>
      </c>
      <c r="E6" s="6">
        <f>SUBTOTAL(9,E4:E4)</f>
        <v>62</v>
      </c>
      <c r="F6" s="6"/>
      <c r="G6" s="6"/>
      <c r="H6" s="6"/>
    </row>
    <row r="7" spans="1:8" outlineLevel="3" x14ac:dyDescent="0.4">
      <c r="A7" s="6" t="s">
        <v>188</v>
      </c>
      <c r="B7" s="6" t="s">
        <v>139</v>
      </c>
      <c r="C7" s="6" t="s">
        <v>189</v>
      </c>
      <c r="D7" s="9">
        <v>870000</v>
      </c>
      <c r="E7" s="6">
        <v>35</v>
      </c>
      <c r="F7" s="6">
        <v>261</v>
      </c>
      <c r="G7" s="6">
        <v>40</v>
      </c>
      <c r="H7" s="6">
        <v>301</v>
      </c>
    </row>
    <row r="8" spans="1:8" outlineLevel="2" x14ac:dyDescent="0.4">
      <c r="A8" s="6"/>
      <c r="B8" s="6"/>
      <c r="C8" s="27" t="s">
        <v>289</v>
      </c>
      <c r="D8" s="9"/>
      <c r="E8" s="6"/>
      <c r="F8" s="6"/>
      <c r="G8" s="6"/>
      <c r="H8" s="6">
        <f>SUBTOTAL(1,H7:H7)</f>
        <v>301</v>
      </c>
    </row>
    <row r="9" spans="1:8" outlineLevel="1" x14ac:dyDescent="0.4">
      <c r="A9" s="6"/>
      <c r="B9" s="6"/>
      <c r="C9" s="27" t="s">
        <v>284</v>
      </c>
      <c r="D9" s="9">
        <f>SUBTOTAL(9,D7:D7)</f>
        <v>870000</v>
      </c>
      <c r="E9" s="6">
        <f>SUBTOTAL(9,E7:E7)</f>
        <v>35</v>
      </c>
      <c r="F9" s="6"/>
      <c r="G9" s="6"/>
      <c r="H9" s="6"/>
    </row>
    <row r="10" spans="1:8" outlineLevel="3" x14ac:dyDescent="0.4">
      <c r="A10" s="6" t="s">
        <v>190</v>
      </c>
      <c r="B10" s="6" t="s">
        <v>137</v>
      </c>
      <c r="C10" s="6" t="s">
        <v>191</v>
      </c>
      <c r="D10" s="9">
        <v>1350000</v>
      </c>
      <c r="E10" s="6">
        <v>54</v>
      </c>
      <c r="F10" s="6">
        <v>405</v>
      </c>
      <c r="G10" s="6">
        <v>50</v>
      </c>
      <c r="H10" s="6">
        <v>455</v>
      </c>
    </row>
    <row r="11" spans="1:8" outlineLevel="2" x14ac:dyDescent="0.4">
      <c r="A11" s="6"/>
      <c r="B11" s="6"/>
      <c r="C11" s="27" t="s">
        <v>290</v>
      </c>
      <c r="D11" s="9"/>
      <c r="E11" s="6"/>
      <c r="F11" s="6"/>
      <c r="G11" s="6"/>
      <c r="H11" s="6">
        <f>SUBTOTAL(1,H10:H10)</f>
        <v>455</v>
      </c>
    </row>
    <row r="12" spans="1:8" outlineLevel="1" x14ac:dyDescent="0.4">
      <c r="A12" s="6"/>
      <c r="B12" s="6"/>
      <c r="C12" s="27" t="s">
        <v>285</v>
      </c>
      <c r="D12" s="9">
        <f>SUBTOTAL(9,D10:D10)</f>
        <v>1350000</v>
      </c>
      <c r="E12" s="6">
        <f>SUBTOTAL(9,E10:E10)</f>
        <v>54</v>
      </c>
      <c r="F12" s="6"/>
      <c r="G12" s="6"/>
      <c r="H12" s="6"/>
    </row>
    <row r="13" spans="1:8" outlineLevel="3" x14ac:dyDescent="0.4">
      <c r="A13" s="6" t="s">
        <v>192</v>
      </c>
      <c r="B13" s="6" t="s">
        <v>137</v>
      </c>
      <c r="C13" s="6" t="s">
        <v>189</v>
      </c>
      <c r="D13" s="9">
        <v>650000</v>
      </c>
      <c r="E13" s="6">
        <v>26</v>
      </c>
      <c r="F13" s="6">
        <v>195</v>
      </c>
      <c r="G13" s="6">
        <v>30</v>
      </c>
      <c r="H13" s="6">
        <v>225</v>
      </c>
    </row>
    <row r="14" spans="1:8" outlineLevel="2" x14ac:dyDescent="0.4">
      <c r="A14" s="6"/>
      <c r="B14" s="6"/>
      <c r="C14" s="27" t="s">
        <v>289</v>
      </c>
      <c r="D14" s="9"/>
      <c r="E14" s="6"/>
      <c r="F14" s="6"/>
      <c r="G14" s="6"/>
      <c r="H14" s="6">
        <f>SUBTOTAL(1,H13:H13)</f>
        <v>225</v>
      </c>
    </row>
    <row r="15" spans="1:8" outlineLevel="1" x14ac:dyDescent="0.4">
      <c r="A15" s="6"/>
      <c r="B15" s="6"/>
      <c r="C15" s="27" t="s">
        <v>284</v>
      </c>
      <c r="D15" s="9">
        <f>SUBTOTAL(9,D13:D13)</f>
        <v>650000</v>
      </c>
      <c r="E15" s="6">
        <f>SUBTOTAL(9,E13:E13)</f>
        <v>26</v>
      </c>
      <c r="F15" s="6"/>
      <c r="G15" s="6"/>
      <c r="H15" s="6"/>
    </row>
    <row r="16" spans="1:8" outlineLevel="3" x14ac:dyDescent="0.4">
      <c r="A16" s="6" t="s">
        <v>193</v>
      </c>
      <c r="B16" s="6" t="s">
        <v>139</v>
      </c>
      <c r="C16" s="6" t="s">
        <v>194</v>
      </c>
      <c r="D16" s="9">
        <v>2180000</v>
      </c>
      <c r="E16" s="6">
        <v>87</v>
      </c>
      <c r="F16" s="6">
        <v>654</v>
      </c>
      <c r="G16" s="6">
        <v>90</v>
      </c>
      <c r="H16" s="6">
        <v>744</v>
      </c>
    </row>
    <row r="17" spans="1:8" outlineLevel="2" x14ac:dyDescent="0.4">
      <c r="A17" s="6"/>
      <c r="B17" s="6"/>
      <c r="C17" s="27" t="s">
        <v>291</v>
      </c>
      <c r="D17" s="9"/>
      <c r="E17" s="6"/>
      <c r="F17" s="6"/>
      <c r="G17" s="6"/>
      <c r="H17" s="6">
        <f>SUBTOTAL(1,H16:H16)</f>
        <v>744</v>
      </c>
    </row>
    <row r="18" spans="1:8" outlineLevel="1" x14ac:dyDescent="0.4">
      <c r="A18" s="6"/>
      <c r="B18" s="6"/>
      <c r="C18" s="27" t="s">
        <v>286</v>
      </c>
      <c r="D18" s="9">
        <f>SUBTOTAL(9,D16:D16)</f>
        <v>2180000</v>
      </c>
      <c r="E18" s="6">
        <f>SUBTOTAL(9,E16:E16)</f>
        <v>87</v>
      </c>
      <c r="F18" s="6"/>
      <c r="G18" s="6"/>
      <c r="H18" s="6"/>
    </row>
    <row r="19" spans="1:8" outlineLevel="3" x14ac:dyDescent="0.4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2" x14ac:dyDescent="0.4">
      <c r="A20" s="6"/>
      <c r="B20" s="6"/>
      <c r="C20" s="27" t="s">
        <v>289</v>
      </c>
      <c r="D20" s="9"/>
      <c r="E20" s="6"/>
      <c r="F20" s="6"/>
      <c r="G20" s="6"/>
      <c r="H20" s="6">
        <f>SUBTOTAL(1,H19:H19)</f>
        <v>269</v>
      </c>
    </row>
    <row r="21" spans="1:8" outlineLevel="1" x14ac:dyDescent="0.4">
      <c r="A21" s="6"/>
      <c r="B21" s="6"/>
      <c r="C21" s="27" t="s">
        <v>284</v>
      </c>
      <c r="D21" s="9">
        <f>SUBTOTAL(9,D19:D19)</f>
        <v>797000</v>
      </c>
      <c r="E21" s="6">
        <f>SUBTOTAL(9,E19:E19)</f>
        <v>32</v>
      </c>
      <c r="F21" s="6"/>
      <c r="G21" s="6"/>
      <c r="H21" s="6"/>
    </row>
    <row r="22" spans="1:8" outlineLevel="3" x14ac:dyDescent="0.4">
      <c r="A22" s="6" t="s">
        <v>196</v>
      </c>
      <c r="B22" s="6" t="s">
        <v>139</v>
      </c>
      <c r="C22" s="6" t="s">
        <v>191</v>
      </c>
      <c r="D22" s="9">
        <v>1152000</v>
      </c>
      <c r="E22" s="6">
        <v>46</v>
      </c>
      <c r="F22" s="6">
        <v>346</v>
      </c>
      <c r="G22" s="6">
        <v>50</v>
      </c>
      <c r="H22" s="6">
        <v>396</v>
      </c>
    </row>
    <row r="23" spans="1:8" outlineLevel="2" x14ac:dyDescent="0.4">
      <c r="A23" s="6"/>
      <c r="B23" s="6"/>
      <c r="C23" s="27" t="s">
        <v>290</v>
      </c>
      <c r="D23" s="9"/>
      <c r="E23" s="6"/>
      <c r="F23" s="6"/>
      <c r="G23" s="6"/>
      <c r="H23" s="6">
        <f>SUBTOTAL(1,H22:H22)</f>
        <v>396</v>
      </c>
    </row>
    <row r="24" spans="1:8" outlineLevel="1" x14ac:dyDescent="0.4">
      <c r="A24" s="6"/>
      <c r="B24" s="6"/>
      <c r="C24" s="27" t="s">
        <v>285</v>
      </c>
      <c r="D24" s="9">
        <f>SUBTOTAL(9,D22:D22)</f>
        <v>1152000</v>
      </c>
      <c r="E24" s="6">
        <f>SUBTOTAL(9,E22:E22)</f>
        <v>46</v>
      </c>
      <c r="F24" s="6"/>
      <c r="G24" s="6"/>
      <c r="H24" s="6"/>
    </row>
    <row r="25" spans="1:8" outlineLevel="3" x14ac:dyDescent="0.4">
      <c r="A25" s="6" t="s">
        <v>197</v>
      </c>
      <c r="B25" s="6" t="s">
        <v>139</v>
      </c>
      <c r="C25" s="6" t="s">
        <v>189</v>
      </c>
      <c r="D25" s="9">
        <v>880000</v>
      </c>
      <c r="E25" s="6">
        <v>35</v>
      </c>
      <c r="F25" s="6">
        <v>264</v>
      </c>
      <c r="G25" s="6">
        <v>40</v>
      </c>
      <c r="H25" s="6">
        <v>304</v>
      </c>
    </row>
    <row r="26" spans="1:8" outlineLevel="3" x14ac:dyDescent="0.4">
      <c r="A26" s="6" t="s">
        <v>198</v>
      </c>
      <c r="B26" s="6" t="s">
        <v>137</v>
      </c>
      <c r="C26" s="6" t="s">
        <v>189</v>
      </c>
      <c r="D26" s="9">
        <v>999000</v>
      </c>
      <c r="E26" s="6">
        <v>40</v>
      </c>
      <c r="F26" s="6">
        <v>300</v>
      </c>
      <c r="G26" s="6">
        <v>40</v>
      </c>
      <c r="H26" s="6">
        <v>340</v>
      </c>
    </row>
    <row r="27" spans="1:8" outlineLevel="2" x14ac:dyDescent="0.4">
      <c r="A27" s="6"/>
      <c r="B27" s="6"/>
      <c r="C27" s="27" t="s">
        <v>289</v>
      </c>
      <c r="D27" s="9"/>
      <c r="E27" s="6"/>
      <c r="F27" s="6"/>
      <c r="G27" s="6"/>
      <c r="H27" s="6">
        <f>SUBTOTAL(1,H25:H26)</f>
        <v>322</v>
      </c>
    </row>
    <row r="28" spans="1:8" outlineLevel="1" x14ac:dyDescent="0.4">
      <c r="A28" s="6"/>
      <c r="B28" s="6"/>
      <c r="C28" s="27" t="s">
        <v>284</v>
      </c>
      <c r="D28" s="9">
        <f>SUBTOTAL(9,D25:D26)</f>
        <v>1879000</v>
      </c>
      <c r="E28" s="6">
        <f>SUBTOTAL(9,E25:E26)</f>
        <v>75</v>
      </c>
      <c r="F28" s="6"/>
      <c r="G28" s="6"/>
      <c r="H28" s="6"/>
    </row>
    <row r="29" spans="1:8" outlineLevel="3" x14ac:dyDescent="0.4">
      <c r="A29" s="6" t="s">
        <v>199</v>
      </c>
      <c r="B29" s="6" t="s">
        <v>137</v>
      </c>
      <c r="C29" s="6" t="s">
        <v>187</v>
      </c>
      <c r="D29" s="9">
        <v>1520000</v>
      </c>
      <c r="E29" s="6">
        <v>61</v>
      </c>
      <c r="F29" s="6">
        <v>456</v>
      </c>
      <c r="G29" s="6">
        <v>60</v>
      </c>
      <c r="H29" s="6">
        <v>516</v>
      </c>
    </row>
    <row r="30" spans="1:8" outlineLevel="2" x14ac:dyDescent="0.4">
      <c r="A30" s="6"/>
      <c r="B30" s="6"/>
      <c r="C30" s="27" t="s">
        <v>288</v>
      </c>
      <c r="D30" s="9"/>
      <c r="E30" s="6"/>
      <c r="F30" s="6"/>
      <c r="G30" s="6"/>
      <c r="H30" s="6">
        <f>SUBTOTAL(1,H29:H29)</f>
        <v>516</v>
      </c>
    </row>
    <row r="31" spans="1:8" outlineLevel="1" x14ac:dyDescent="0.4">
      <c r="A31" s="6"/>
      <c r="B31" s="6"/>
      <c r="C31" s="27" t="s">
        <v>283</v>
      </c>
      <c r="D31" s="9">
        <f>SUBTOTAL(9,D29:D29)</f>
        <v>1520000</v>
      </c>
      <c r="E31" s="6">
        <f>SUBTOTAL(9,E29:E29)</f>
        <v>61</v>
      </c>
      <c r="F31" s="6"/>
      <c r="G31" s="6"/>
      <c r="H31" s="6"/>
    </row>
    <row r="32" spans="1:8" outlineLevel="3" x14ac:dyDescent="0.4">
      <c r="A32" s="6" t="s">
        <v>200</v>
      </c>
      <c r="B32" s="6" t="s">
        <v>139</v>
      </c>
      <c r="C32" s="6" t="s">
        <v>194</v>
      </c>
      <c r="D32" s="9">
        <v>2000000</v>
      </c>
      <c r="E32" s="6">
        <v>80</v>
      </c>
      <c r="F32" s="6">
        <v>600</v>
      </c>
      <c r="G32" s="6">
        <v>80</v>
      </c>
      <c r="H32" s="6">
        <v>680</v>
      </c>
    </row>
    <row r="33" spans="1:8" outlineLevel="2" x14ac:dyDescent="0.4">
      <c r="A33" s="6"/>
      <c r="B33" s="6"/>
      <c r="C33" s="27" t="s">
        <v>291</v>
      </c>
      <c r="D33" s="9"/>
      <c r="E33" s="6"/>
      <c r="F33" s="6"/>
      <c r="G33" s="6"/>
      <c r="H33" s="6">
        <f>SUBTOTAL(1,H32:H32)</f>
        <v>680</v>
      </c>
    </row>
    <row r="34" spans="1:8" outlineLevel="1" x14ac:dyDescent="0.4">
      <c r="A34" s="6"/>
      <c r="B34" s="6"/>
      <c r="C34" s="27" t="s">
        <v>286</v>
      </c>
      <c r="D34" s="9">
        <f>SUBTOTAL(9,D32:D32)</f>
        <v>2000000</v>
      </c>
      <c r="E34" s="6">
        <f>SUBTOTAL(9,E32:E32)</f>
        <v>80</v>
      </c>
      <c r="F34" s="6"/>
      <c r="G34" s="6"/>
      <c r="H34" s="6"/>
    </row>
    <row r="35" spans="1:8" outlineLevel="3" x14ac:dyDescent="0.4">
      <c r="A35" s="6" t="s">
        <v>201</v>
      </c>
      <c r="B35" s="6" t="s">
        <v>137</v>
      </c>
      <c r="C35" s="6" t="s">
        <v>189</v>
      </c>
      <c r="D35" s="9">
        <v>478000</v>
      </c>
      <c r="E35" s="6">
        <v>19</v>
      </c>
      <c r="F35" s="6">
        <v>143</v>
      </c>
      <c r="G35" s="6">
        <v>20</v>
      </c>
      <c r="H35" s="6">
        <v>163</v>
      </c>
    </row>
    <row r="36" spans="1:8" outlineLevel="3" x14ac:dyDescent="0.4">
      <c r="A36" s="6" t="s">
        <v>202</v>
      </c>
      <c r="B36" s="6" t="s">
        <v>139</v>
      </c>
      <c r="C36" s="6" t="s">
        <v>189</v>
      </c>
      <c r="D36" s="9">
        <v>550000</v>
      </c>
      <c r="E36" s="6">
        <v>22</v>
      </c>
      <c r="F36" s="6">
        <v>165</v>
      </c>
      <c r="G36" s="6">
        <v>20</v>
      </c>
      <c r="H36" s="6">
        <v>185</v>
      </c>
    </row>
    <row r="37" spans="1:8" outlineLevel="2" x14ac:dyDescent="0.4">
      <c r="A37" s="6"/>
      <c r="B37" s="6"/>
      <c r="C37" s="27" t="s">
        <v>289</v>
      </c>
      <c r="D37" s="9"/>
      <c r="E37" s="6"/>
      <c r="F37" s="6"/>
      <c r="G37" s="6"/>
      <c r="H37" s="6">
        <f>SUBTOTAL(1,H35:H36)</f>
        <v>174</v>
      </c>
    </row>
    <row r="38" spans="1:8" outlineLevel="1" x14ac:dyDescent="0.4">
      <c r="A38" s="6"/>
      <c r="B38" s="6"/>
      <c r="C38" s="27" t="s">
        <v>284</v>
      </c>
      <c r="D38" s="9">
        <f>SUBTOTAL(9,D35:D36)</f>
        <v>1028000</v>
      </c>
      <c r="E38" s="6">
        <f>SUBTOTAL(9,E35:E36)</f>
        <v>41</v>
      </c>
      <c r="F38" s="6"/>
      <c r="G38" s="6"/>
      <c r="H38" s="6"/>
    </row>
    <row r="39" spans="1:8" outlineLevel="3" x14ac:dyDescent="0.4">
      <c r="A39" s="6" t="s">
        <v>203</v>
      </c>
      <c r="B39" s="6" t="s">
        <v>137</v>
      </c>
      <c r="C39" s="6" t="s">
        <v>191</v>
      </c>
      <c r="D39" s="9">
        <v>1220000</v>
      </c>
      <c r="E39" s="6">
        <v>49</v>
      </c>
      <c r="F39" s="6">
        <v>365</v>
      </c>
      <c r="G39" s="6">
        <v>50</v>
      </c>
      <c r="H39" s="6">
        <v>415</v>
      </c>
    </row>
    <row r="40" spans="1:8" outlineLevel="2" x14ac:dyDescent="0.4">
      <c r="A40" s="6"/>
      <c r="B40" s="6"/>
      <c r="C40" s="27" t="s">
        <v>290</v>
      </c>
      <c r="D40" s="9"/>
      <c r="E40" s="6"/>
      <c r="F40" s="6"/>
      <c r="G40" s="6"/>
      <c r="H40" s="6">
        <f>SUBTOTAL(1,H39:H39)</f>
        <v>415</v>
      </c>
    </row>
    <row r="41" spans="1:8" outlineLevel="1" x14ac:dyDescent="0.4">
      <c r="A41" s="6"/>
      <c r="B41" s="6"/>
      <c r="C41" s="27" t="s">
        <v>285</v>
      </c>
      <c r="D41" s="9">
        <f>SUBTOTAL(9,D39:D39)</f>
        <v>1220000</v>
      </c>
      <c r="E41" s="6">
        <f>SUBTOTAL(9,E39:E39)</f>
        <v>49</v>
      </c>
      <c r="F41" s="6"/>
      <c r="G41" s="6"/>
      <c r="H41" s="6"/>
    </row>
    <row r="42" spans="1:8" outlineLevel="3" x14ac:dyDescent="0.4">
      <c r="A42" s="6" t="s">
        <v>204</v>
      </c>
      <c r="B42" s="6" t="s">
        <v>139</v>
      </c>
      <c r="C42" s="6" t="s">
        <v>189</v>
      </c>
      <c r="D42" s="9">
        <v>768000</v>
      </c>
      <c r="E42" s="6">
        <v>31</v>
      </c>
      <c r="F42" s="6">
        <v>230</v>
      </c>
      <c r="G42" s="6">
        <v>30</v>
      </c>
      <c r="H42" s="6">
        <v>260</v>
      </c>
    </row>
    <row r="43" spans="1:8" outlineLevel="2" x14ac:dyDescent="0.4">
      <c r="A43" s="28"/>
      <c r="B43" s="28"/>
      <c r="C43" s="30" t="s">
        <v>289</v>
      </c>
      <c r="D43" s="29"/>
      <c r="E43" s="28"/>
      <c r="F43" s="28"/>
      <c r="G43" s="28"/>
      <c r="H43" s="28">
        <f>SUBTOTAL(1,H42:H42)</f>
        <v>260</v>
      </c>
    </row>
    <row r="44" spans="1:8" outlineLevel="1" x14ac:dyDescent="0.4">
      <c r="A44" s="28"/>
      <c r="B44" s="28"/>
      <c r="C44" s="30" t="s">
        <v>284</v>
      </c>
      <c r="D44" s="29">
        <f>SUBTOTAL(9,D42:D42)</f>
        <v>768000</v>
      </c>
      <c r="E44" s="28">
        <f>SUBTOTAL(9,E42:E42)</f>
        <v>31</v>
      </c>
      <c r="F44" s="28"/>
      <c r="G44" s="28"/>
      <c r="H44" s="28"/>
    </row>
    <row r="45" spans="1:8" x14ac:dyDescent="0.4">
      <c r="A45" s="28"/>
      <c r="B45" s="28"/>
      <c r="C45" s="30" t="s">
        <v>292</v>
      </c>
      <c r="D45" s="29"/>
      <c r="E45" s="28"/>
      <c r="F45" s="28"/>
      <c r="G45" s="28"/>
      <c r="H45" s="28">
        <f>SUBTOTAL(1,H4:H42)</f>
        <v>385.33333333333331</v>
      </c>
    </row>
    <row r="46" spans="1:8" x14ac:dyDescent="0.4">
      <c r="A46" s="28"/>
      <c r="B46" s="28"/>
      <c r="C46" s="30" t="s">
        <v>287</v>
      </c>
      <c r="D46" s="29">
        <f>SUBTOTAL(9,D4:D42)</f>
        <v>16970000</v>
      </c>
      <c r="E46" s="28">
        <f>SUBTOTAL(9,E4:E42)</f>
        <v>679</v>
      </c>
      <c r="F46" s="28"/>
      <c r="G46" s="28"/>
      <c r="H46" s="28"/>
    </row>
  </sheetData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workbookViewId="0">
      <selection activeCell="H13" sqref="H13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16" t="s">
        <v>205</v>
      </c>
      <c r="B1" s="16"/>
      <c r="C1" s="16"/>
      <c r="D1" s="16"/>
      <c r="E1" s="16"/>
    </row>
    <row r="3" spans="1:5" x14ac:dyDescent="0.4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4">
      <c r="A4" s="6" t="s">
        <v>211</v>
      </c>
      <c r="B4" s="24">
        <v>1524</v>
      </c>
      <c r="C4" s="24">
        <v>1692</v>
      </c>
      <c r="D4" s="24">
        <v>1774</v>
      </c>
      <c r="E4" s="24">
        <v>1663</v>
      </c>
    </row>
    <row r="5" spans="1:5" x14ac:dyDescent="0.4">
      <c r="A5" s="6" t="s">
        <v>212</v>
      </c>
      <c r="B5" s="24">
        <v>1035</v>
      </c>
      <c r="C5" s="24">
        <v>1149</v>
      </c>
      <c r="D5" s="24">
        <v>1165</v>
      </c>
      <c r="E5" s="24">
        <v>1116</v>
      </c>
    </row>
    <row r="6" spans="1:5" x14ac:dyDescent="0.4">
      <c r="A6" s="6" t="s">
        <v>213</v>
      </c>
      <c r="B6" s="24">
        <v>1122</v>
      </c>
      <c r="C6" s="24">
        <v>1245</v>
      </c>
      <c r="D6" s="24">
        <v>1274</v>
      </c>
      <c r="E6" s="24">
        <v>1214</v>
      </c>
    </row>
    <row r="7" spans="1:5" x14ac:dyDescent="0.4">
      <c r="A7" s="6" t="s">
        <v>214</v>
      </c>
      <c r="B7" s="24">
        <v>1359</v>
      </c>
      <c r="C7" s="24">
        <v>1508</v>
      </c>
      <c r="D7" s="24">
        <v>1569</v>
      </c>
      <c r="E7" s="24">
        <v>1479</v>
      </c>
    </row>
    <row r="8" spans="1:5" x14ac:dyDescent="0.4">
      <c r="A8" s="6" t="s">
        <v>215</v>
      </c>
      <c r="B8" s="24">
        <v>1245</v>
      </c>
      <c r="C8" s="24">
        <v>1382</v>
      </c>
      <c r="D8" s="24">
        <v>1427</v>
      </c>
      <c r="E8" s="24">
        <v>1351</v>
      </c>
    </row>
    <row r="9" spans="1:5" x14ac:dyDescent="0.4">
      <c r="A9" s="6" t="s">
        <v>216</v>
      </c>
      <c r="B9" s="24">
        <v>1782</v>
      </c>
      <c r="C9" s="24">
        <v>1978</v>
      </c>
      <c r="D9" s="24">
        <v>2095</v>
      </c>
      <c r="E9" s="24">
        <v>1952</v>
      </c>
    </row>
    <row r="10" spans="1:5" x14ac:dyDescent="0.4">
      <c r="A10" s="6" t="s">
        <v>217</v>
      </c>
      <c r="B10" s="24">
        <v>1269</v>
      </c>
      <c r="C10" s="24">
        <v>1409</v>
      </c>
      <c r="D10" s="24">
        <v>1457</v>
      </c>
      <c r="E10" s="24">
        <v>1378</v>
      </c>
    </row>
    <row r="11" spans="1:5" x14ac:dyDescent="0.4">
      <c r="A11" s="6" t="s">
        <v>218</v>
      </c>
      <c r="B11" s="24">
        <v>2047</v>
      </c>
      <c r="C11" s="24">
        <v>2272</v>
      </c>
      <c r="D11" s="24">
        <v>2425</v>
      </c>
      <c r="E11" s="24">
        <v>2248</v>
      </c>
    </row>
    <row r="12" spans="1:5" x14ac:dyDescent="0.4">
      <c r="A12" s="6" t="s">
        <v>219</v>
      </c>
      <c r="B12" s="24">
        <v>1863</v>
      </c>
      <c r="C12" s="24">
        <v>2068</v>
      </c>
      <c r="D12" s="24">
        <v>2196</v>
      </c>
      <c r="E12" s="24">
        <v>2042</v>
      </c>
    </row>
    <row r="13" spans="1:5" x14ac:dyDescent="0.4">
      <c r="A13" s="6" t="s">
        <v>220</v>
      </c>
      <c r="B13" s="24">
        <v>1351</v>
      </c>
      <c r="C13" s="24">
        <v>1500</v>
      </c>
      <c r="D13" s="24">
        <v>1559</v>
      </c>
      <c r="E13" s="24">
        <v>1470</v>
      </c>
    </row>
    <row r="14" spans="1:5" x14ac:dyDescent="0.4">
      <c r="A14" s="6" t="s">
        <v>128</v>
      </c>
      <c r="B14" s="24">
        <f>SUM(B4:B13)</f>
        <v>14597</v>
      </c>
      <c r="C14" s="24">
        <f t="shared" ref="C14:E14" si="0">SUM(C4:C13)</f>
        <v>16203</v>
      </c>
      <c r="D14" s="24">
        <f t="shared" si="0"/>
        <v>16941</v>
      </c>
      <c r="E14" s="24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단추1_Click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3" workbookViewId="0">
      <selection activeCell="J27" sqref="J27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16" t="s">
        <v>221</v>
      </c>
      <c r="B1" s="16"/>
      <c r="C1" s="16"/>
      <c r="D1" s="16"/>
      <c r="E1" s="16"/>
    </row>
    <row r="2" spans="1:5" x14ac:dyDescent="0.4">
      <c r="E2" s="13" t="s">
        <v>222</v>
      </c>
    </row>
    <row r="3" spans="1:5" x14ac:dyDescent="0.4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4">
      <c r="A4" s="6" t="s">
        <v>228</v>
      </c>
      <c r="B4" s="6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6" t="s">
        <v>228</v>
      </c>
      <c r="B5" s="6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6" t="s">
        <v>231</v>
      </c>
      <c r="B6" s="6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6" t="s">
        <v>231</v>
      </c>
      <c r="B7" s="6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6" t="s">
        <v>232</v>
      </c>
      <c r="B8" s="6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6" t="s">
        <v>232</v>
      </c>
      <c r="B9" s="6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6" t="s">
        <v>233</v>
      </c>
      <c r="B10" s="6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6" t="s">
        <v>233</v>
      </c>
      <c r="B11" s="6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6" t="s">
        <v>234</v>
      </c>
      <c r="B12" s="6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6" t="s">
        <v>234</v>
      </c>
      <c r="B13" s="6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sangjo nam</cp:lastModifiedBy>
  <dcterms:created xsi:type="dcterms:W3CDTF">2023-04-27T08:01:32Z</dcterms:created>
  <dcterms:modified xsi:type="dcterms:W3CDTF">2025-04-01T06:29:49Z</dcterms:modified>
</cp:coreProperties>
</file>