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보라돌이머신\OneDrive\바탕 화면\"/>
    </mc:Choice>
  </mc:AlternateContent>
  <xr:revisionPtr revIDLastSave="0" documentId="13_ncr:1_{992E8099-A6FC-40C1-B485-993B68CAE7DF}" xr6:coauthVersionLast="47" xr6:coauthVersionMax="47" xr10:uidLastSave="{00000000-0000-0000-0000-000000000000}"/>
  <bookViews>
    <workbookView xWindow="-120" yWindow="-120" windowWidth="29040" windowHeight="1644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MID" hidden="1" xlm="1">#NAME?</definedName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7" l="1"/>
  <c r="D14" i="7"/>
  <c r="E14" i="7"/>
  <c r="B14" i="7"/>
  <c r="H25" i="6"/>
  <c r="H15" i="6"/>
  <c r="H10" i="6"/>
  <c r="H6" i="6"/>
  <c r="H27" i="6" s="1"/>
  <c r="E26" i="6"/>
  <c r="D26" i="6"/>
  <c r="E16" i="6"/>
  <c r="D16" i="6"/>
  <c r="E11" i="6"/>
  <c r="D11" i="6"/>
  <c r="E7" i="6"/>
  <c r="D7" i="6"/>
  <c r="D28" i="6" s="1"/>
  <c r="E29" i="9" a="1"/>
  <c r="E29" i="9" s="1"/>
  <c r="E30" i="9" a="1"/>
  <c r="E30" i="9" s="1"/>
  <c r="E31" i="9" a="1"/>
  <c r="E31" i="9" s="1"/>
  <c r="E32" i="9" a="1"/>
  <c r="E32" i="9"/>
  <c r="E33" i="9" a="1"/>
  <c r="E33" i="9" s="1"/>
  <c r="E34" i="9" a="1"/>
  <c r="E34" i="9" s="1"/>
  <c r="E35" i="9" a="1"/>
  <c r="E35" i="9"/>
  <c r="E36" i="9" a="1"/>
  <c r="E36" i="9" s="1"/>
  <c r="E37" i="9" a="1"/>
  <c r="E37" i="9" s="1"/>
  <c r="E28" i="9" a="1"/>
  <c r="E28" i="9" s="1"/>
  <c r="G16" i="9"/>
  <c r="G17" i="9"/>
  <c r="G18" i="9"/>
  <c r="G19" i="9"/>
  <c r="G20" i="9"/>
  <c r="G21" i="9"/>
  <c r="G22" i="9"/>
  <c r="G23" i="9"/>
  <c r="G24" i="9"/>
  <c r="D24" i="9"/>
  <c r="K4" i="9"/>
  <c r="K5" i="9"/>
  <c r="K6" i="9"/>
  <c r="K7" i="9"/>
  <c r="K8" i="9"/>
  <c r="K9" i="9"/>
  <c r="K10" i="9"/>
  <c r="K11" i="9"/>
  <c r="K3" i="9"/>
  <c r="E4" i="9"/>
  <c r="E5" i="9"/>
  <c r="E6" i="9"/>
  <c r="E7" i="9"/>
  <c r="E8" i="9"/>
  <c r="E9" i="9"/>
  <c r="E10" i="9"/>
  <c r="E11" i="9"/>
  <c r="E3" i="9"/>
  <c r="E4" i="8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E28" i="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<sst xmlns="http://schemas.openxmlformats.org/spreadsheetml/2006/main" count="371" uniqueCount="301">
  <si>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</si>
  <si>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</si>
  <si>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</si>
  <si>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</si>
  <si>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</si>
  <si>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</si>
  <si>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</si>
  <si>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</si>
  <si>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</si>
  <si>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</si>
  <si>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</si>
  <si>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</si>
  <si>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</si>
  <si>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</si>
  <si>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</si>
  <si>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</si>
  <si>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</si>
  <si>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</si>
  <si>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</si>
  <si>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</si>
  <si>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</si>
  <si>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</si>
  <si>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</si>
  <si>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</si>
  <si>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</si>
  <si>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</si>
  <si>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</si>
  <si>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</si>
  <si>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</si>
  <si>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</si>
  <si>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</si>
  <si>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</si>
  <si>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</si>
  <si>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</si>
  <si>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</si>
  <si>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</si>
  <si>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</si>
  <si>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</si>
  <si>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</si>
  <si>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</si>
  <si>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</si>
  <si>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</si>
  <si>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</si>
  <si>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</si>
  <si>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</si>
  <si>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입원환자 인적사항</t>
  </si>
  <si>
    <t>사원코드</t>
  </si>
  <si>
    <t>직위</t>
  </si>
  <si>
    <t>판매량</t>
  </si>
  <si>
    <t>성명</t>
  </si>
  <si>
    <t>성별</t>
  </si>
  <si>
    <t>주민등록번호</t>
  </si>
  <si>
    <t>키</t>
  </si>
  <si>
    <t>몸무게</t>
  </si>
  <si>
    <t>SAL01-39</t>
  </si>
  <si>
    <t>과장</t>
  </si>
  <si>
    <t>이인호</t>
  </si>
  <si>
    <t>800622-123****</t>
  </si>
  <si>
    <t>SAL01-52</t>
  </si>
  <si>
    <t>대리</t>
  </si>
  <si>
    <t>나윤지</t>
  </si>
  <si>
    <t>821201-228****</t>
  </si>
  <si>
    <t>SAL01-16</t>
  </si>
  <si>
    <t>김제운</t>
  </si>
  <si>
    <t>770414-159****</t>
  </si>
  <si>
    <t>SAL02-08</t>
  </si>
  <si>
    <t>박문도</t>
  </si>
  <si>
    <t>011001-335****</t>
  </si>
  <si>
    <t>SAL02-97</t>
  </si>
  <si>
    <t>한새별</t>
  </si>
  <si>
    <t>760302-246****</t>
  </si>
  <si>
    <t>SAL01-20</t>
  </si>
  <si>
    <t>사원</t>
  </si>
  <si>
    <t>윤성혁</t>
  </si>
  <si>
    <t>020531-379****</t>
  </si>
  <si>
    <t>SAL01-78</t>
  </si>
  <si>
    <t>장준한</t>
  </si>
  <si>
    <t>901102-175****</t>
  </si>
  <si>
    <t>SAL02-56</t>
  </si>
  <si>
    <t>김영숙</t>
  </si>
  <si>
    <t>030823-404****</t>
  </si>
  <si>
    <t>SAL02-14</t>
  </si>
  <si>
    <t>성기운</t>
  </si>
  <si>
    <t>810101-154****</t>
  </si>
  <si>
    <t>최미순</t>
  </si>
  <si>
    <t>920909-296****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</si>
  <si>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</si>
  <si>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</si>
  <si>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</si>
  <si>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</si>
  <si>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</si>
  <si>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</si>
  <si>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</si>
  <si>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</si>
  <si>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</si>
  <si>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</si>
  <si>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</si>
  <si>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</si>
  <si>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</si>
  <si>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</si>
  <si>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</si>
  <si>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</si>
  <si>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</si>
  <si>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</si>
  <si>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</si>
  <si>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</si>
  <si>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</si>
  <si>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</si>
  <si>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</si>
  <si>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</si>
  <si>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</si>
  <si>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</si>
  <si>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</si>
  <si>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</si>
  <si>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</si>
  <si>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</si>
  <si>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</si>
  <si>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</si>
  <si>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</si>
  <si>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</si>
  <si>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</si>
  <si>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</si>
  <si>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</si>
  <si>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</si>
  <si>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</si>
  <si>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</si>
  <si>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</si>
  <si>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</si>
  <si>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</si>
  <si>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</si>
  <si>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</si>
  <si>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</si>
  <si>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</si>
  <si>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</si>
  <si>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</si>
  <si>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</si>
  <si>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</si>
  <si>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</si>
  <si>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</si>
  <si>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</si>
  <si>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</si>
  <si>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</si>
  <si>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</si>
  <si>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</si>
  <si>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</si>
  <si>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</si>
  <si>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</si>
  <si>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</si>
  <si>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</si>
  <si>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</si>
  <si>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</si>
  <si>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</si>
  <si>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</si>
  <si>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</si>
  <si>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</si>
  <si>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</si>
  <si>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</si>
  <si>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</si>
  <si>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</si>
  <si>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</si>
  <si>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</si>
  <si>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</si>
  <si>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</si>
  <si>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</si>
  <si>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</si>
  <si>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</si>
  <si>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</si>
  <si>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</si>
  <si>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</si>
  <si>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</si>
  <si>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</si>
  <si>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</si>
  <si>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</si>
  <si>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</si>
  <si>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</si>
  <si>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</si>
  <si>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</si>
  <si>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</si>
  <si>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</si>
  <si>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</si>
  <si>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</si>
  <si>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</si>
  <si>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</si>
  <si>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</si>
  <si>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</si>
  <si>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</si>
  <si>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</si>
  <si>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</si>
  <si>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</si>
  <si>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</si>
  <si>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</si>
  <si>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</si>
  <si>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</si>
  <si>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</si>
  <si>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</si>
  <si>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</si>
  <si>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</si>
  <si>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</si>
  <si>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</si>
  <si>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</si>
  <si>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</si>
  <si>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</si>
  <si>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</si>
  <si>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</si>
  <si>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</si>
  <si>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</si>
  <si>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</si>
  <si>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</si>
  <si>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</si>
  <si>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</si>
  <si>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</si>
  <si>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</si>
  <si>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</si>
  <si>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</si>
  <si>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</si>
  <si>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</si>
  <si>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</si>
  <si>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</si>
  <si>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</si>
  <si>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</si>
  <si>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</si>
  <si>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</si>
  <si>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</si>
  <si>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</si>
  <si>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</si>
  <si>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</si>
  <si>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</si>
  <si>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</si>
  <si>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</si>
  <si>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</si>
  <si>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</si>
  <si>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</si>
  <si>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</si>
  <si>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</si>
  <si>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</si>
  <si>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</si>
  <si>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</si>
  <si>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</si>
  <si>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</si>
  <si>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</si>
  <si>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</si>
  <si>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</si>
  <si>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</si>
  <si>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</si>
  <si>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</si>
  <si>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</si>
  <si>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</si>
  <si>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</si>
  <si>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</si>
  <si>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</si>
  <si>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</si>
  <si>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</si>
  <si>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</si>
  <si>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</si>
  <si>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</si>
  <si>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</si>
  <si>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</si>
  <si>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</si>
  <si>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</si>
  <si>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</si>
  <si>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</si>
  <si>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</si>
  <si>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</si>
  <si>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</si>
  <si>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</si>
  <si>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</si>
  <si>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</si>
  <si>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</si>
  <si>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</si>
  <si>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</si>
  <si>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</si>
  <si>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학과코드</t>
  </si>
  <si>
    <t>이름</t>
  </si>
  <si>
    <t>중간</t>
  </si>
  <si>
    <t>기말</t>
  </si>
  <si>
    <t>과제</t>
  </si>
  <si>
    <t>출석</t>
  </si>
  <si>
    <t>MK-68544</t>
  </si>
  <si>
    <t>윤희정</t>
  </si>
  <si>
    <t>QW-34159</t>
  </si>
  <si>
    <t>한애선</t>
  </si>
  <si>
    <t>AS-83257</t>
  </si>
  <si>
    <t>김요열</t>
  </si>
  <si>
    <t>BD-28132</t>
  </si>
  <si>
    <t>이민성</t>
  </si>
  <si>
    <t>VT-48526</t>
  </si>
  <si>
    <t>김순한</t>
  </si>
  <si>
    <t>KU-71988</t>
  </si>
  <si>
    <t>우연이</t>
  </si>
  <si>
    <t>GH-12015</t>
  </si>
  <si>
    <t>신승운</t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</si>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</sst>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9" formatCode="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NumberFormat="1" applyBorder="1">
      <alignment vertical="center"/>
    </xf>
    <xf numFmtId="0" fontId="0" fillId="0" borderId="1" xfId="0" applyNumberForma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4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chemeClr val="accent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6350" cap="flat" cmpd="sng" algn="ctr">
              <a:solidFill>
                <a:schemeClr val="accent4"/>
              </a:solidFill>
              <a:prstDash val="solid"/>
              <a:miter lim="800000"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6046591"/>
        <c:axId val="1216044671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1216044671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16046591"/>
        <c:crosses val="max"/>
        <c:crossBetween val="between"/>
      </c:valAx>
      <c:catAx>
        <c:axId val="1216046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16044671"/>
        <c:auto val="1"/>
        <c:lblAlgn val="ctr"/>
        <c:lblOffset val="100"/>
        <c:noMultiLvlLbl val="0"/>
      </c:catAx>
      <c:spPr>
        <a:solidFill>
          <a:schemeClr val="accent2"/>
        </a:solidFill>
        <a:ln w="12700" cap="flat" cmpd="sng" algn="ctr">
          <a:solidFill>
            <a:schemeClr val="accent2">
              <a:shade val="15000"/>
            </a:schemeClr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676275</xdr:colOff>
      <xdr:row>5</xdr:row>
      <xdr:rowOff>57150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111EE3E0-45E5-383A-E725-E1C5424EAE7C}"/>
            </a:ext>
          </a:extLst>
        </xdr:cNvPr>
        <xdr:cNvSpPr/>
      </xdr:nvSpPr>
      <xdr:spPr>
        <a:xfrm>
          <a:off x="4657725" y="1152525"/>
          <a:ext cx="695325" cy="3619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E7D7A1-45DE-4D97-B612-2E264F3F93CD}" name="표1" displayName="표1" ref="A3:H28" totalsRowShown="0" headerRowDxfId="0" dataDxfId="1" headerRowBorderDxfId="10" tableBorderDxfId="11">
  <autoFilter ref="A3:H28" xr:uid="{25E7D7A1-45DE-4D97-B612-2E264F3F93CD}"/>
  <tableColumns count="8">
    <tableColumn id="1" xr3:uid="{32BF32D7-EDD2-4A99-B2B3-D4C501AE6FD8}" name="성명" dataDxfId="9"/>
    <tableColumn id="2" xr3:uid="{6637A4F3-C15C-4572-AD90-FCDB0B356235}" name="성별" dataDxfId="8"/>
    <tableColumn id="3" xr3:uid="{1D8EF12F-0E9E-4F9E-B3CE-AE48D453FD8A}" name="등급" dataDxfId="7"/>
    <tableColumn id="4" xr3:uid="{0CA488E6-F502-4B2E-93C3-8E1F263DB735}" name="총구매금액" dataDxfId="6" dataCellStyle="쉼표 [0]"/>
    <tableColumn id="5" xr3:uid="{4D405410-A311-4DC3-97B9-F0F3A4ED7F28}" name="구매횟수" dataDxfId="5"/>
    <tableColumn id="6" xr3:uid="{3AA8B6E4-CB4A-452B-8F90-C186DE7B84E0}" name="구매포인트" dataDxfId="4"/>
    <tableColumn id="7" xr3:uid="{12272D33-6D1F-44B7-AC2C-1D03DA25BAA9}" name="빈도포인트" dataDxfId="3"/>
    <tableColumn id="8" xr3:uid="{0BBE2FF1-1E34-47F8-88A8-2481C7996F7E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M22" sqref="M22"/>
    </sheetView>
  </sheetViews>
  <sheetFormatPr defaultRowHeight="16.5" x14ac:dyDescent="0.3"/>
  <cols>
    <col min="1" max="1" width="10.5" bestFit="1" customWidth="1"/>
  </cols>
  <sheetData>
    <row r="1" spans="1:6" x14ac:dyDescent="0.3">
      <c r="A1" t="s">
        <v>0</v>
      </c>
    </row>
    <row r="3" spans="1:6" x14ac:dyDescent="0.3">
      <c r="A3" s="1" t="s">
        <v>271</v>
      </c>
      <c r="B3" s="1" t="s">
        <v>272</v>
      </c>
      <c r="C3" s="1" t="s">
        <v>273</v>
      </c>
      <c r="D3" s="1" t="s">
        <v>274</v>
      </c>
      <c r="E3" s="1" t="s">
        <v>275</v>
      </c>
      <c r="F3" s="1" t="s">
        <v>276</v>
      </c>
    </row>
    <row r="4" spans="1:6" x14ac:dyDescent="0.3">
      <c r="A4" s="1" t="s">
        <v>277</v>
      </c>
      <c r="B4" s="1" t="s">
        <v>278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3">
      <c r="A5" s="1" t="s">
        <v>279</v>
      </c>
      <c r="B5" s="1" t="s">
        <v>280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3">
      <c r="A6" s="1" t="s">
        <v>281</v>
      </c>
      <c r="B6" s="1" t="s">
        <v>282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3">
      <c r="A7" s="1" t="s">
        <v>283</v>
      </c>
      <c r="B7" s="1" t="s">
        <v>284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3">
      <c r="A8" s="1" t="s">
        <v>285</v>
      </c>
      <c r="B8" s="1" t="s">
        <v>286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3">
      <c r="A9" s="1" t="s">
        <v>287</v>
      </c>
      <c r="B9" s="1" t="s">
        <v>288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3">
      <c r="A10" s="1" t="s">
        <v>289</v>
      </c>
      <c r="B10" s="1" t="s">
        <v>290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L23" sqref="L23"/>
    </sheetView>
  </sheetViews>
  <sheetFormatPr defaultRowHeight="16.5" x14ac:dyDescent="0.3"/>
  <cols>
    <col min="3" max="3" width="12.25" bestFit="1" customWidth="1"/>
    <col min="6" max="6" width="11.875" bestFit="1" customWidth="1"/>
  </cols>
  <sheetData>
    <row r="1" spans="1:6" ht="24" customHeight="1" thickBot="1" x14ac:dyDescent="0.35">
      <c r="A1" s="20" t="s">
        <v>143</v>
      </c>
      <c r="B1" s="20"/>
      <c r="C1" s="20"/>
      <c r="D1" s="20"/>
      <c r="E1" s="20"/>
      <c r="F1" s="20"/>
    </row>
    <row r="2" spans="1:6" ht="17.25" thickTop="1" x14ac:dyDescent="0.3"/>
    <row r="3" spans="1:6" x14ac:dyDescent="0.3">
      <c r="A3" s="21" t="s">
        <v>96</v>
      </c>
      <c r="B3" s="21" t="s">
        <v>97</v>
      </c>
      <c r="C3" s="21" t="s">
        <v>98</v>
      </c>
      <c r="D3" s="21" t="s">
        <v>99</v>
      </c>
      <c r="E3" s="21" t="s">
        <v>100</v>
      </c>
      <c r="F3" s="21" t="s">
        <v>101</v>
      </c>
    </row>
    <row r="4" spans="1:6" x14ac:dyDescent="0.3">
      <c r="A4" s="22" t="s">
        <v>102</v>
      </c>
      <c r="B4" s="5" t="s">
        <v>103</v>
      </c>
      <c r="C4" s="6" t="s">
        <v>104</v>
      </c>
      <c r="D4" s="23">
        <v>2</v>
      </c>
      <c r="E4" s="6" t="s">
        <v>105</v>
      </c>
      <c r="F4" s="24">
        <v>1500000</v>
      </c>
    </row>
    <row r="5" spans="1:6" x14ac:dyDescent="0.3">
      <c r="A5" s="22"/>
      <c r="B5" s="5" t="s">
        <v>106</v>
      </c>
      <c r="C5" s="6" t="s">
        <v>107</v>
      </c>
      <c r="D5" s="23">
        <v>3</v>
      </c>
      <c r="E5" s="6" t="s">
        <v>108</v>
      </c>
      <c r="F5" s="24">
        <v>3500000</v>
      </c>
    </row>
    <row r="6" spans="1:6" x14ac:dyDescent="0.3">
      <c r="A6" s="22"/>
      <c r="B6" s="5" t="s">
        <v>109</v>
      </c>
      <c r="C6" s="6" t="s">
        <v>110</v>
      </c>
      <c r="D6" s="23">
        <v>5</v>
      </c>
      <c r="E6" s="6" t="s">
        <v>111</v>
      </c>
      <c r="F6" s="24">
        <v>4000000</v>
      </c>
    </row>
    <row r="7" spans="1:6" x14ac:dyDescent="0.3">
      <c r="A7" s="22"/>
      <c r="B7" s="5" t="s">
        <v>112</v>
      </c>
      <c r="C7" s="6" t="s">
        <v>113</v>
      </c>
      <c r="D7" s="23">
        <v>3</v>
      </c>
      <c r="E7" s="6" t="s">
        <v>114</v>
      </c>
      <c r="F7" s="24">
        <v>3000000</v>
      </c>
    </row>
    <row r="8" spans="1:6" x14ac:dyDescent="0.3">
      <c r="A8" s="22" t="s">
        <v>115</v>
      </c>
      <c r="B8" s="5" t="s">
        <v>116</v>
      </c>
      <c r="C8" s="6" t="s">
        <v>117</v>
      </c>
      <c r="D8" s="23">
        <v>2</v>
      </c>
      <c r="E8" s="6" t="s">
        <v>118</v>
      </c>
      <c r="F8" s="24">
        <v>2000000</v>
      </c>
    </row>
    <row r="9" spans="1:6" x14ac:dyDescent="0.3">
      <c r="A9" s="22"/>
      <c r="B9" s="5" t="s">
        <v>119</v>
      </c>
      <c r="C9" s="6" t="s">
        <v>120</v>
      </c>
      <c r="D9" s="23">
        <v>2</v>
      </c>
      <c r="E9" s="6" t="s">
        <v>121</v>
      </c>
      <c r="F9" s="24">
        <v>2400000</v>
      </c>
    </row>
    <row r="10" spans="1:6" x14ac:dyDescent="0.3">
      <c r="A10" s="22"/>
      <c r="B10" s="5" t="s">
        <v>122</v>
      </c>
      <c r="C10" s="6" t="s">
        <v>123</v>
      </c>
      <c r="D10" s="23">
        <v>3</v>
      </c>
      <c r="E10" s="6" t="s">
        <v>124</v>
      </c>
      <c r="F10" s="24">
        <v>1200000</v>
      </c>
    </row>
    <row r="11" spans="1:6" x14ac:dyDescent="0.3">
      <c r="A11" s="22" t="s">
        <v>125</v>
      </c>
      <c r="B11" s="5" t="s">
        <v>126</v>
      </c>
      <c r="C11" s="6" t="s">
        <v>127</v>
      </c>
      <c r="D11" s="23">
        <v>1</v>
      </c>
      <c r="E11" s="6" t="s">
        <v>128</v>
      </c>
      <c r="F11" s="24">
        <v>600000</v>
      </c>
    </row>
    <row r="12" spans="1:6" x14ac:dyDescent="0.3">
      <c r="A12" s="22"/>
      <c r="B12" s="5" t="s">
        <v>129</v>
      </c>
      <c r="C12" s="6" t="s">
        <v>130</v>
      </c>
      <c r="D12" s="23">
        <v>2</v>
      </c>
      <c r="E12" s="6" t="s">
        <v>131</v>
      </c>
      <c r="F12" s="24">
        <v>850000</v>
      </c>
    </row>
    <row r="13" spans="1:6" x14ac:dyDescent="0.3">
      <c r="A13" s="22"/>
      <c r="B13" s="5" t="s">
        <v>132</v>
      </c>
      <c r="C13" s="6" t="s">
        <v>133</v>
      </c>
      <c r="D13" s="23">
        <v>1</v>
      </c>
      <c r="E13" s="6" t="s">
        <v>134</v>
      </c>
      <c r="F13" s="24">
        <v>4500000</v>
      </c>
    </row>
    <row r="14" spans="1:6" x14ac:dyDescent="0.3">
      <c r="A14" s="22" t="s">
        <v>135</v>
      </c>
      <c r="B14" s="5" t="s">
        <v>136</v>
      </c>
      <c r="C14" s="6" t="s">
        <v>137</v>
      </c>
      <c r="D14" s="23">
        <v>4</v>
      </c>
      <c r="E14" s="6" t="s">
        <v>138</v>
      </c>
      <c r="F14" s="24">
        <v>5600000</v>
      </c>
    </row>
    <row r="15" spans="1:6" x14ac:dyDescent="0.3">
      <c r="A15" s="22"/>
      <c r="B15" s="5" t="s">
        <v>139</v>
      </c>
      <c r="C15" s="6" t="s">
        <v>140</v>
      </c>
      <c r="D15" s="23">
        <v>5</v>
      </c>
      <c r="E15" s="6" t="s">
        <v>141</v>
      </c>
      <c r="F15" s="24">
        <v>6000000</v>
      </c>
    </row>
    <row r="16" spans="1:6" x14ac:dyDescent="0.3">
      <c r="A16" s="21" t="s">
        <v>142</v>
      </c>
      <c r="B16" s="25"/>
      <c r="C16" s="25"/>
      <c r="D16" s="25"/>
      <c r="E16" s="25"/>
      <c r="F16" s="24">
        <v>35150000</v>
      </c>
    </row>
  </sheetData>
  <mergeCells count="5">
    <mergeCell ref="A1:F1"/>
    <mergeCell ref="A4:A7"/>
    <mergeCell ref="A8:A10"/>
    <mergeCell ref="A11:A13"/>
    <mergeCell ref="A14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P12" sqref="P12"/>
    </sheetView>
  </sheetViews>
  <sheetFormatPr defaultRowHeight="16.5" x14ac:dyDescent="0.3"/>
  <sheetData>
    <row r="1" spans="1:8" ht="20.25" x14ac:dyDescent="0.3">
      <c r="A1" s="16" t="s">
        <v>144</v>
      </c>
      <c r="B1" s="16"/>
      <c r="C1" s="16"/>
      <c r="D1" s="16"/>
      <c r="E1" s="16"/>
      <c r="F1" s="16"/>
      <c r="G1" s="16"/>
      <c r="H1" s="11"/>
    </row>
    <row r="3" spans="1:8" x14ac:dyDescent="0.3">
      <c r="A3" s="6" t="s">
        <v>145</v>
      </c>
      <c r="B3" s="6" t="s">
        <v>49</v>
      </c>
      <c r="C3" s="6" t="s">
        <v>50</v>
      </c>
      <c r="D3" s="6" t="s">
        <v>146</v>
      </c>
      <c r="E3" s="6" t="s">
        <v>147</v>
      </c>
      <c r="F3" s="6" t="s">
        <v>148</v>
      </c>
      <c r="G3" s="6" t="s">
        <v>149</v>
      </c>
    </row>
    <row r="4" spans="1:8" x14ac:dyDescent="0.3">
      <c r="A4" s="6">
        <v>1</v>
      </c>
      <c r="B4" s="6" t="s">
        <v>150</v>
      </c>
      <c r="C4" s="6" t="s">
        <v>151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3">
      <c r="A5" s="6">
        <v>2</v>
      </c>
      <c r="B5" s="6" t="s">
        <v>152</v>
      </c>
      <c r="C5" s="6" t="s">
        <v>153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3">
      <c r="A6" s="6">
        <v>3</v>
      </c>
      <c r="B6" s="6" t="s">
        <v>154</v>
      </c>
      <c r="C6" s="6" t="s">
        <v>151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3">
      <c r="A7" s="6">
        <v>1</v>
      </c>
      <c r="B7" s="6" t="s">
        <v>155</v>
      </c>
      <c r="C7" s="6" t="s">
        <v>153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3">
      <c r="A8" s="6">
        <v>1</v>
      </c>
      <c r="B8" s="6" t="s">
        <v>156</v>
      </c>
      <c r="C8" s="6" t="s">
        <v>151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3">
      <c r="A9" s="6">
        <v>1</v>
      </c>
      <c r="B9" s="6" t="s">
        <v>157</v>
      </c>
      <c r="C9" s="6" t="s">
        <v>153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3">
      <c r="A10" s="6">
        <v>2</v>
      </c>
      <c r="B10" s="6" t="s">
        <v>158</v>
      </c>
      <c r="C10" s="6" t="s">
        <v>153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3">
      <c r="A11" s="6">
        <v>2</v>
      </c>
      <c r="B11" s="6" t="s">
        <v>159</v>
      </c>
      <c r="C11" s="6" t="s">
        <v>151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3">
      <c r="A12" s="6">
        <v>3</v>
      </c>
      <c r="B12" s="6" t="s">
        <v>160</v>
      </c>
      <c r="C12" s="6" t="s">
        <v>153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3">
      <c r="A13" s="6">
        <v>3</v>
      </c>
      <c r="B13" s="6" t="s">
        <v>161</v>
      </c>
      <c r="C13" s="6" t="s">
        <v>151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3">
      <c r="A14" s="6">
        <v>2</v>
      </c>
      <c r="B14" s="6" t="s">
        <v>162</v>
      </c>
      <c r="C14" s="6" t="s">
        <v>153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3">
      <c r="A15" s="6">
        <v>3</v>
      </c>
      <c r="B15" s="6" t="s">
        <v>163</v>
      </c>
      <c r="C15" s="6" t="s">
        <v>153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3">
      <c r="A16" s="6">
        <v>1</v>
      </c>
      <c r="B16" s="6" t="s">
        <v>164</v>
      </c>
      <c r="C16" s="6" t="s">
        <v>151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3">
      <c r="A17" s="6">
        <v>2</v>
      </c>
      <c r="B17" s="6" t="s">
        <v>165</v>
      </c>
      <c r="C17" s="6" t="s">
        <v>153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3">
      <c r="A18" s="6">
        <v>3</v>
      </c>
      <c r="B18" s="6" t="s">
        <v>166</v>
      </c>
      <c r="C18" s="6" t="s">
        <v>151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E4096-EED6-40AF-AFFD-667BB2F43FB0}">
  <dimension ref="A1:K37"/>
  <sheetViews>
    <sheetView topLeftCell="A7" workbookViewId="0">
      <selection activeCell="G33" sqref="G33"/>
    </sheetView>
  </sheetViews>
  <sheetFormatPr defaultRowHeight="16.5" x14ac:dyDescent="0.3"/>
  <cols>
    <col min="1" max="4" width="9.125" customWidth="1"/>
    <col min="5" max="5" width="11.625" bestFit="1" customWidth="1"/>
    <col min="8" max="8" width="14.25" bestFit="1" customWidth="1"/>
    <col min="9" max="9" width="8.75" bestFit="1" customWidth="1"/>
    <col min="10" max="10" width="10.625" bestFit="1" customWidth="1"/>
  </cols>
  <sheetData>
    <row r="1" spans="1:11" x14ac:dyDescent="0.3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3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3">
      <c r="A3" s="6" t="s">
        <v>15</v>
      </c>
      <c r="B3" s="6" t="s">
        <v>16</v>
      </c>
      <c r="C3" s="9">
        <v>2000</v>
      </c>
      <c r="D3" s="6">
        <v>55</v>
      </c>
      <c r="E3" s="26" t="str">
        <f>INT(MOD(D3,50))&amp;MOD(C3,50)</f>
        <v>50</v>
      </c>
      <c r="G3" s="6" t="s">
        <v>17</v>
      </c>
      <c r="H3" s="8">
        <v>45020</v>
      </c>
      <c r="I3" s="9">
        <v>1000</v>
      </c>
      <c r="J3" s="9">
        <v>1500000</v>
      </c>
      <c r="K3" s="6" t="str">
        <f>CHOOSE(WEEKDAY(H3),"월요일","화요일","수요일","목요일","금요일","토요일","일요일")</f>
        <v>수요일</v>
      </c>
    </row>
    <row r="4" spans="1:11" x14ac:dyDescent="0.3">
      <c r="A4" s="6" t="s">
        <v>18</v>
      </c>
      <c r="B4" s="6" t="s">
        <v>19</v>
      </c>
      <c r="C4" s="9">
        <v>1500</v>
      </c>
      <c r="D4" s="6">
        <v>67</v>
      </c>
      <c r="E4" s="26" t="str">
        <f t="shared" ref="E4:E11" si="0">INT(MOD(D4,50))&amp;MOD(C4,50)</f>
        <v>170</v>
      </c>
      <c r="G4" s="6" t="s">
        <v>20</v>
      </c>
      <c r="H4" s="8">
        <v>45023</v>
      </c>
      <c r="I4" s="9">
        <v>1500</v>
      </c>
      <c r="J4" s="9">
        <v>2700000</v>
      </c>
      <c r="K4" s="6" t="str">
        <f t="shared" ref="K4:K11" si="1">CHOOSE(WEEKDAY(H4),"월요일","화요일","수요일","목요일","금요일","토요일","일요일")</f>
        <v>토요일</v>
      </c>
    </row>
    <row r="5" spans="1:11" x14ac:dyDescent="0.3">
      <c r="A5" s="6" t="s">
        <v>21</v>
      </c>
      <c r="B5" s="6" t="s">
        <v>22</v>
      </c>
      <c r="C5" s="9">
        <v>1800</v>
      </c>
      <c r="D5" s="6">
        <v>48</v>
      </c>
      <c r="E5" s="26" t="str">
        <f t="shared" si="0"/>
        <v>480</v>
      </c>
      <c r="G5" s="6" t="s">
        <v>23</v>
      </c>
      <c r="H5" s="8">
        <v>45023</v>
      </c>
      <c r="I5" s="9">
        <v>2000</v>
      </c>
      <c r="J5" s="9">
        <v>3200000</v>
      </c>
      <c r="K5" s="6" t="str">
        <f t="shared" si="1"/>
        <v>토요일</v>
      </c>
    </row>
    <row r="6" spans="1:11" x14ac:dyDescent="0.3">
      <c r="A6" s="6" t="s">
        <v>24</v>
      </c>
      <c r="B6" s="6" t="s">
        <v>25</v>
      </c>
      <c r="C6" s="9">
        <v>1650</v>
      </c>
      <c r="D6" s="6">
        <v>68</v>
      </c>
      <c r="E6" s="26" t="str">
        <f t="shared" si="0"/>
        <v>180</v>
      </c>
      <c r="G6" s="6" t="s">
        <v>26</v>
      </c>
      <c r="H6" s="8">
        <v>45025</v>
      </c>
      <c r="I6" s="9">
        <v>800</v>
      </c>
      <c r="J6" s="9">
        <v>6400000</v>
      </c>
      <c r="K6" s="6" t="str">
        <f t="shared" si="1"/>
        <v>월요일</v>
      </c>
    </row>
    <row r="7" spans="1:11" x14ac:dyDescent="0.3">
      <c r="A7" s="6" t="s">
        <v>27</v>
      </c>
      <c r="B7" s="6" t="s">
        <v>28</v>
      </c>
      <c r="C7" s="9">
        <v>950</v>
      </c>
      <c r="D7" s="6">
        <v>23</v>
      </c>
      <c r="E7" s="26" t="str">
        <f t="shared" si="0"/>
        <v>230</v>
      </c>
      <c r="G7" s="6" t="s">
        <v>29</v>
      </c>
      <c r="H7" s="8">
        <v>45026</v>
      </c>
      <c r="I7" s="9">
        <v>900</v>
      </c>
      <c r="J7" s="9">
        <v>6300000</v>
      </c>
      <c r="K7" s="6" t="str">
        <f t="shared" si="1"/>
        <v>화요일</v>
      </c>
    </row>
    <row r="8" spans="1:11" x14ac:dyDescent="0.3">
      <c r="A8" s="6" t="s">
        <v>30</v>
      </c>
      <c r="B8" s="6" t="s">
        <v>31</v>
      </c>
      <c r="C8" s="9">
        <v>1200</v>
      </c>
      <c r="D8" s="6">
        <v>62</v>
      </c>
      <c r="E8" s="26" t="str">
        <f t="shared" si="0"/>
        <v>120</v>
      </c>
      <c r="G8" s="6" t="s">
        <v>32</v>
      </c>
      <c r="H8" s="8">
        <v>45027</v>
      </c>
      <c r="I8" s="9">
        <v>1100</v>
      </c>
      <c r="J8" s="9">
        <v>6600000</v>
      </c>
      <c r="K8" s="6" t="str">
        <f t="shared" si="1"/>
        <v>수요일</v>
      </c>
    </row>
    <row r="9" spans="1:11" x14ac:dyDescent="0.3">
      <c r="A9" s="6" t="s">
        <v>33</v>
      </c>
      <c r="B9" s="6" t="s">
        <v>34</v>
      </c>
      <c r="C9" s="9">
        <v>1450</v>
      </c>
      <c r="D9" s="6">
        <v>49</v>
      </c>
      <c r="E9" s="26" t="str">
        <f t="shared" si="0"/>
        <v>490</v>
      </c>
      <c r="G9" s="6" t="s">
        <v>35</v>
      </c>
      <c r="H9" s="8">
        <v>45031</v>
      </c>
      <c r="I9" s="9">
        <v>500</v>
      </c>
      <c r="J9" s="9">
        <v>5750000</v>
      </c>
      <c r="K9" s="6" t="str">
        <f t="shared" si="1"/>
        <v>일요일</v>
      </c>
    </row>
    <row r="10" spans="1:11" x14ac:dyDescent="0.3">
      <c r="A10" s="6" t="s">
        <v>36</v>
      </c>
      <c r="B10" s="6" t="s">
        <v>37</v>
      </c>
      <c r="C10" s="9">
        <v>1500</v>
      </c>
      <c r="D10" s="6">
        <v>37</v>
      </c>
      <c r="E10" s="26" t="str">
        <f t="shared" si="0"/>
        <v>370</v>
      </c>
      <c r="G10" s="6" t="s">
        <v>38</v>
      </c>
      <c r="H10" s="8">
        <v>45031</v>
      </c>
      <c r="I10" s="9">
        <v>600</v>
      </c>
      <c r="J10" s="9">
        <v>4500000</v>
      </c>
      <c r="K10" s="6" t="str">
        <f t="shared" si="1"/>
        <v>일요일</v>
      </c>
    </row>
    <row r="11" spans="1:11" x14ac:dyDescent="0.3">
      <c r="A11" s="6" t="s">
        <v>39</v>
      </c>
      <c r="B11" s="6" t="s">
        <v>40</v>
      </c>
      <c r="C11" s="9">
        <v>1600</v>
      </c>
      <c r="D11" s="6">
        <v>41</v>
      </c>
      <c r="E11" s="26" t="str">
        <f t="shared" si="0"/>
        <v>410</v>
      </c>
      <c r="G11" s="6" t="s">
        <v>41</v>
      </c>
      <c r="H11" s="8">
        <v>45032</v>
      </c>
      <c r="I11" s="9">
        <v>800</v>
      </c>
      <c r="J11" s="9">
        <v>9200000</v>
      </c>
      <c r="K11" s="6" t="str">
        <f t="shared" si="1"/>
        <v>월요일</v>
      </c>
    </row>
    <row r="13" spans="1:11" x14ac:dyDescent="0.3">
      <c r="A13" s="3" t="s">
        <v>42</v>
      </c>
      <c r="B13" s="4" t="s">
        <v>43</v>
      </c>
      <c r="F13" s="3" t="s">
        <v>44</v>
      </c>
      <c r="G13" s="4" t="s">
        <v>45</v>
      </c>
    </row>
    <row r="14" spans="1:11" x14ac:dyDescent="0.3">
      <c r="A14" s="6" t="s">
        <v>46</v>
      </c>
      <c r="B14" s="6" t="s">
        <v>47</v>
      </c>
      <c r="C14" s="6" t="s">
        <v>48</v>
      </c>
      <c r="D14" s="6" t="s">
        <v>268</v>
      </c>
      <c r="F14" s="6" t="s">
        <v>49</v>
      </c>
      <c r="G14" s="7" t="s">
        <v>50</v>
      </c>
      <c r="H14" s="6" t="s">
        <v>51</v>
      </c>
      <c r="I14" s="6" t="s">
        <v>52</v>
      </c>
      <c r="J14" s="6" t="s">
        <v>53</v>
      </c>
    </row>
    <row r="15" spans="1:11" x14ac:dyDescent="0.3">
      <c r="A15" s="6" t="s">
        <v>54</v>
      </c>
      <c r="B15" s="6" t="s">
        <v>55</v>
      </c>
      <c r="C15" s="15">
        <v>125</v>
      </c>
      <c r="D15" s="9">
        <v>262500</v>
      </c>
      <c r="F15" s="6" t="s">
        <v>56</v>
      </c>
      <c r="G15" s="6"/>
      <c r="H15" s="6" t="s">
        <v>57</v>
      </c>
      <c r="I15" s="6">
        <v>179</v>
      </c>
      <c r="J15" s="6">
        <v>80</v>
      </c>
    </row>
    <row r="16" spans="1:11" x14ac:dyDescent="0.3">
      <c r="A16" s="6" t="s">
        <v>58</v>
      </c>
      <c r="B16" s="6" t="s">
        <v>269</v>
      </c>
      <c r="C16" s="15">
        <v>163</v>
      </c>
      <c r="D16" s="9">
        <v>342300</v>
      </c>
      <c r="F16" s="6" t="s">
        <v>60</v>
      </c>
      <c r="G16" s="6" t="str">
        <f t="shared" ref="G16:G24" si="2">IF(MID(H16,8,1)=1,30,"남자")</f>
        <v>남자</v>
      </c>
      <c r="H16" s="6" t="s">
        <v>61</v>
      </c>
      <c r="I16" s="6">
        <v>157</v>
      </c>
      <c r="J16" s="6">
        <v>51</v>
      </c>
    </row>
    <row r="17" spans="1:10" x14ac:dyDescent="0.3">
      <c r="A17" s="6" t="s">
        <v>62</v>
      </c>
      <c r="B17" s="6" t="s">
        <v>59</v>
      </c>
      <c r="C17" s="15">
        <v>121</v>
      </c>
      <c r="D17" s="9">
        <v>254100</v>
      </c>
      <c r="F17" s="6" t="s">
        <v>63</v>
      </c>
      <c r="G17" s="6" t="str">
        <f t="shared" si="2"/>
        <v>남자</v>
      </c>
      <c r="H17" s="6" t="s">
        <v>64</v>
      </c>
      <c r="I17" s="6">
        <v>172</v>
      </c>
      <c r="J17" s="6">
        <v>75</v>
      </c>
    </row>
    <row r="18" spans="1:10" x14ac:dyDescent="0.3">
      <c r="A18" s="6" t="s">
        <v>65</v>
      </c>
      <c r="B18" s="6" t="s">
        <v>59</v>
      </c>
      <c r="C18" s="15">
        <v>113</v>
      </c>
      <c r="D18" s="9">
        <v>237300</v>
      </c>
      <c r="F18" s="6" t="s">
        <v>66</v>
      </c>
      <c r="G18" s="6" t="str">
        <f t="shared" si="2"/>
        <v>남자</v>
      </c>
      <c r="H18" s="6" t="s">
        <v>67</v>
      </c>
      <c r="I18" s="6">
        <v>145</v>
      </c>
      <c r="J18" s="6">
        <v>37</v>
      </c>
    </row>
    <row r="19" spans="1:10" x14ac:dyDescent="0.3">
      <c r="A19" s="6" t="s">
        <v>68</v>
      </c>
      <c r="B19" s="6" t="s">
        <v>59</v>
      </c>
      <c r="C19" s="15">
        <v>148</v>
      </c>
      <c r="D19" s="9">
        <v>310800</v>
      </c>
      <c r="F19" s="6" t="s">
        <v>69</v>
      </c>
      <c r="G19" s="6" t="str">
        <f t="shared" si="2"/>
        <v>남자</v>
      </c>
      <c r="H19" s="6" t="s">
        <v>70</v>
      </c>
      <c r="I19" s="6">
        <v>163</v>
      </c>
      <c r="J19" s="6">
        <v>48</v>
      </c>
    </row>
    <row r="20" spans="1:10" x14ac:dyDescent="0.3">
      <c r="A20" s="6" t="s">
        <v>71</v>
      </c>
      <c r="B20" s="6" t="s">
        <v>72</v>
      </c>
      <c r="C20" s="15">
        <v>105</v>
      </c>
      <c r="D20" s="9">
        <v>220500</v>
      </c>
      <c r="F20" s="6" t="s">
        <v>73</v>
      </c>
      <c r="G20" s="6" t="str">
        <f t="shared" si="2"/>
        <v>남자</v>
      </c>
      <c r="H20" s="6" t="s">
        <v>74</v>
      </c>
      <c r="I20" s="6">
        <v>141</v>
      </c>
      <c r="J20" s="6">
        <v>35</v>
      </c>
    </row>
    <row r="21" spans="1:10" x14ac:dyDescent="0.3">
      <c r="A21" s="6" t="s">
        <v>75</v>
      </c>
      <c r="B21" s="6" t="s">
        <v>72</v>
      </c>
      <c r="C21" s="15">
        <v>153</v>
      </c>
      <c r="D21" s="9">
        <v>321300</v>
      </c>
      <c r="F21" s="6" t="s">
        <v>76</v>
      </c>
      <c r="G21" s="6" t="str">
        <f t="shared" si="2"/>
        <v>남자</v>
      </c>
      <c r="H21" s="6" t="s">
        <v>77</v>
      </c>
      <c r="I21" s="6">
        <v>183</v>
      </c>
      <c r="J21" s="6">
        <v>72</v>
      </c>
    </row>
    <row r="22" spans="1:10" x14ac:dyDescent="0.3">
      <c r="A22" s="6" t="s">
        <v>78</v>
      </c>
      <c r="B22" s="6" t="s">
        <v>72</v>
      </c>
      <c r="C22" s="15">
        <v>122</v>
      </c>
      <c r="D22" s="9">
        <v>256200</v>
      </c>
      <c r="F22" s="6" t="s">
        <v>79</v>
      </c>
      <c r="G22" s="6" t="str">
        <f t="shared" si="2"/>
        <v>남자</v>
      </c>
      <c r="H22" s="6" t="s">
        <v>80</v>
      </c>
      <c r="I22" s="6">
        <v>125</v>
      </c>
      <c r="J22" s="6">
        <v>33</v>
      </c>
    </row>
    <row r="23" spans="1:10" x14ac:dyDescent="0.3">
      <c r="A23" s="6" t="s">
        <v>81</v>
      </c>
      <c r="B23" s="6" t="s">
        <v>72</v>
      </c>
      <c r="C23" s="15">
        <v>139</v>
      </c>
      <c r="D23" s="9">
        <v>291900</v>
      </c>
      <c r="F23" s="6" t="s">
        <v>82</v>
      </c>
      <c r="G23" s="6" t="str">
        <f t="shared" si="2"/>
        <v>남자</v>
      </c>
      <c r="H23" s="6" t="s">
        <v>83</v>
      </c>
      <c r="I23" s="6">
        <v>181</v>
      </c>
      <c r="J23" s="6">
        <v>75</v>
      </c>
    </row>
    <row r="24" spans="1:10" x14ac:dyDescent="0.3">
      <c r="A24" s="17" t="s">
        <v>270</v>
      </c>
      <c r="B24" s="18"/>
      <c r="C24" s="19"/>
      <c r="D24" s="9">
        <f>SUMIFS(D15:D23,B15:B23,"&lt;&gt;대리",C15:C23,"&gt;="&amp;AVERAGE(C15:C23))</f>
        <v>955500</v>
      </c>
      <c r="F24" s="6" t="s">
        <v>84</v>
      </c>
      <c r="G24" s="6" t="str">
        <f t="shared" si="2"/>
        <v>남자</v>
      </c>
      <c r="H24" s="6" t="s">
        <v>85</v>
      </c>
      <c r="I24" s="6">
        <v>165</v>
      </c>
      <c r="J24" s="6">
        <v>54</v>
      </c>
    </row>
    <row r="26" spans="1:10" x14ac:dyDescent="0.3">
      <c r="A26" s="3" t="s">
        <v>86</v>
      </c>
      <c r="B26" s="4" t="s">
        <v>253</v>
      </c>
    </row>
    <row r="27" spans="1:10" x14ac:dyDescent="0.3">
      <c r="A27" s="6" t="s">
        <v>87</v>
      </c>
      <c r="B27" s="6" t="s">
        <v>250</v>
      </c>
      <c r="C27" s="6" t="s">
        <v>251</v>
      </c>
      <c r="D27" s="6" t="s">
        <v>252</v>
      </c>
      <c r="E27" s="7" t="s">
        <v>249</v>
      </c>
    </row>
    <row r="28" spans="1:10" x14ac:dyDescent="0.3">
      <c r="A28" s="6" t="s">
        <v>88</v>
      </c>
      <c r="B28" s="6" t="s">
        <v>254</v>
      </c>
      <c r="C28" s="6" t="s">
        <v>263</v>
      </c>
      <c r="D28" s="15">
        <v>25</v>
      </c>
      <c r="E28" s="9" t="str" cm="1">
        <f t="array" ref="E28">_xlfn.IFS(MID(B28,4,1)="1","기획부",MID(B28,4,1)="2","홍보부",MID(B28,4,1)=3,4,5,"영업부")</f>
        <v>홍보부</v>
      </c>
    </row>
    <row r="29" spans="1:10" x14ac:dyDescent="0.3">
      <c r="A29" s="6" t="s">
        <v>89</v>
      </c>
      <c r="B29" s="6" t="s">
        <v>255</v>
      </c>
      <c r="C29" s="6" t="s">
        <v>264</v>
      </c>
      <c r="D29" s="15">
        <v>29</v>
      </c>
      <c r="E29" s="9" t="str" cm="1">
        <f t="array" ref="E29">_xlfn.IFS(MID(B29,4,1)="1","기획부",MID(B29,4,1)="2","홍보부",MID(B29,4,1)=3,4,5,"영업부")</f>
        <v>기획부</v>
      </c>
    </row>
    <row r="30" spans="1:10" x14ac:dyDescent="0.3">
      <c r="A30" s="6" t="s">
        <v>90</v>
      </c>
      <c r="B30" s="6" t="s">
        <v>256</v>
      </c>
      <c r="C30" s="6" t="s">
        <v>263</v>
      </c>
      <c r="D30" s="15">
        <v>26</v>
      </c>
      <c r="E30" s="9" t="str" cm="1">
        <f t="array" ref="E30">_xlfn.IFS(MID(B30,4,1)="1","기획부",MID(B30,4,1)="2","홍보부",MID(B30,4,1)=3,4,5,"영업부")</f>
        <v>영업부</v>
      </c>
    </row>
    <row r="31" spans="1:10" x14ac:dyDescent="0.3">
      <c r="A31" s="6" t="s">
        <v>265</v>
      </c>
      <c r="B31" s="6" t="s">
        <v>257</v>
      </c>
      <c r="C31" s="6" t="s">
        <v>263</v>
      </c>
      <c r="D31" s="15">
        <v>24</v>
      </c>
      <c r="E31" s="9" t="str" cm="1">
        <f t="array" ref="E31">_xlfn.IFS(MID(B31,4,1)="1","기획부",MID(B31,4,1)="2","홍보부",MID(B31,4,1)=3,4,5,"영업부")</f>
        <v>홍보부</v>
      </c>
    </row>
    <row r="32" spans="1:10" x14ac:dyDescent="0.3">
      <c r="A32" s="6" t="s">
        <v>91</v>
      </c>
      <c r="B32" s="6" t="s">
        <v>258</v>
      </c>
      <c r="C32" s="6" t="s">
        <v>263</v>
      </c>
      <c r="D32" s="15">
        <v>25</v>
      </c>
      <c r="E32" s="9" t="str" cm="1">
        <f t="array" ref="E32">_xlfn.IFS(MID(B32,4,1)="1","기획부",MID(B32,4,1)="2","홍보부",MID(B32,4,1)=3,4,5,"영업부")</f>
        <v>영업부</v>
      </c>
    </row>
    <row r="33" spans="1:5" x14ac:dyDescent="0.3">
      <c r="A33" s="6" t="s">
        <v>92</v>
      </c>
      <c r="B33" s="6" t="s">
        <v>260</v>
      </c>
      <c r="C33" s="6" t="s">
        <v>264</v>
      </c>
      <c r="D33" s="15">
        <v>28</v>
      </c>
      <c r="E33" s="9" t="str" cm="1">
        <f t="array" ref="E33">_xlfn.IFS(MID(B33,4,1)="1","기획부",MID(B33,4,1)="2","홍보부",MID(B33,4,1)=3,4,5,"영업부")</f>
        <v>영업부</v>
      </c>
    </row>
    <row r="34" spans="1:5" x14ac:dyDescent="0.3">
      <c r="A34" s="6" t="s">
        <v>93</v>
      </c>
      <c r="B34" s="6" t="s">
        <v>259</v>
      </c>
      <c r="C34" s="6" t="s">
        <v>264</v>
      </c>
      <c r="D34" s="15">
        <v>27</v>
      </c>
      <c r="E34" s="9" t="str" cm="1">
        <f t="array" ref="E34">_xlfn.IFS(MID(B34,4,1)="1","기획부",MID(B34,4,1)="2","홍보부",MID(B34,4,1)=3,4,5,"영업부")</f>
        <v>홍보부</v>
      </c>
    </row>
    <row r="35" spans="1:5" x14ac:dyDescent="0.3">
      <c r="A35" s="6" t="s">
        <v>94</v>
      </c>
      <c r="B35" s="6" t="s">
        <v>267</v>
      </c>
      <c r="C35" s="6" t="s">
        <v>264</v>
      </c>
      <c r="D35" s="15">
        <v>28</v>
      </c>
      <c r="E35" s="9" t="str" cm="1">
        <f t="array" ref="E35">_xlfn.IFS(MID(B35,4,1)="1","기획부",MID(B35,4,1)="2","홍보부",MID(B35,4,1)=3,4,5,"영업부")</f>
        <v>영업부</v>
      </c>
    </row>
    <row r="36" spans="1:5" x14ac:dyDescent="0.3">
      <c r="A36" s="6" t="s">
        <v>95</v>
      </c>
      <c r="B36" s="6" t="s">
        <v>261</v>
      </c>
      <c r="C36" s="6" t="s">
        <v>263</v>
      </c>
      <c r="D36" s="15">
        <v>26</v>
      </c>
      <c r="E36" s="9" t="str" cm="1">
        <f t="array" ref="E36">_xlfn.IFS(MID(B36,4,1)="1","기획부",MID(B36,4,1)="2","홍보부",MID(B36,4,1)=3,4,5,"영업부")</f>
        <v>영업부</v>
      </c>
    </row>
    <row r="37" spans="1:5" x14ac:dyDescent="0.3">
      <c r="A37" s="6" t="s">
        <v>266</v>
      </c>
      <c r="B37" s="6" t="s">
        <v>262</v>
      </c>
      <c r="C37" s="6" t="s">
        <v>263</v>
      </c>
      <c r="D37" s="15">
        <v>27</v>
      </c>
      <c r="E37" s="9" t="str" cm="1">
        <f t="array" ref="E37">_xlfn.IFS(MID(B37,4,1)="1","기획부",MID(B37,4,1)="2","홍보부",MID(B37,4,1)=3,4,5,"영업부")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A3" sqref="A3:E13"/>
    </sheetView>
  </sheetViews>
  <sheetFormatPr defaultRowHeight="16.5" x14ac:dyDescent="0.3"/>
  <cols>
    <col min="3" max="4" width="11.625" bestFit="1" customWidth="1"/>
    <col min="5" max="5" width="10.375" bestFit="1" customWidth="1"/>
  </cols>
  <sheetData>
    <row r="1" spans="1:5" ht="20.25" x14ac:dyDescent="0.3">
      <c r="A1" s="16" t="s">
        <v>167</v>
      </c>
      <c r="B1" s="16"/>
      <c r="C1" s="16"/>
      <c r="D1" s="16"/>
      <c r="E1" s="16"/>
    </row>
    <row r="3" spans="1:5" x14ac:dyDescent="0.3">
      <c r="A3" s="6" t="s">
        <v>168</v>
      </c>
      <c r="B3" s="6" t="s">
        <v>169</v>
      </c>
      <c r="C3" s="6" t="s">
        <v>170</v>
      </c>
      <c r="D3" s="6" t="s">
        <v>171</v>
      </c>
      <c r="E3" s="6" t="s">
        <v>172</v>
      </c>
    </row>
    <row r="4" spans="1:5" x14ac:dyDescent="0.3">
      <c r="A4" s="6" t="s">
        <v>173</v>
      </c>
      <c r="B4" s="6" t="s">
        <v>174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3">
      <c r="A5" s="6" t="s">
        <v>175</v>
      </c>
      <c r="B5" s="6" t="s">
        <v>176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3">
      <c r="A6" s="6" t="s">
        <v>177</v>
      </c>
      <c r="B6" s="6" t="s">
        <v>178</v>
      </c>
      <c r="C6" s="9">
        <v>10000000</v>
      </c>
      <c r="D6" s="9">
        <v>8800000</v>
      </c>
      <c r="E6" s="12">
        <f t="shared" si="0"/>
        <v>0.88</v>
      </c>
    </row>
    <row r="7" spans="1:5" x14ac:dyDescent="0.3">
      <c r="A7" s="6" t="s">
        <v>179</v>
      </c>
      <c r="B7" s="6" t="s">
        <v>180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3">
      <c r="A8" s="6" t="s">
        <v>181</v>
      </c>
      <c r="B8" s="6" t="s">
        <v>182</v>
      </c>
      <c r="C8" s="9">
        <v>15000000</v>
      </c>
      <c r="D8" s="9">
        <v>11250000</v>
      </c>
      <c r="E8" s="12">
        <f t="shared" si="0"/>
        <v>0.75</v>
      </c>
    </row>
    <row r="9" spans="1:5" x14ac:dyDescent="0.3">
      <c r="A9" s="6" t="s">
        <v>183</v>
      </c>
      <c r="B9" s="6" t="s">
        <v>184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3">
      <c r="A10" s="6" t="s">
        <v>185</v>
      </c>
      <c r="B10" s="6" t="s">
        <v>186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3">
      <c r="A11" s="6" t="s">
        <v>187</v>
      </c>
      <c r="B11" s="6" t="s">
        <v>188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3">
      <c r="A12" s="6" t="s">
        <v>189</v>
      </c>
      <c r="B12" s="6" t="s">
        <v>190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3">
      <c r="A13" s="6" t="s">
        <v>191</v>
      </c>
      <c r="B13" s="6" t="s">
        <v>192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workbookViewId="0">
      <selection activeCell="N13" sqref="N13"/>
    </sheetView>
  </sheetViews>
  <sheetFormatPr defaultRowHeight="16.5" outlineLevelRow="3" x14ac:dyDescent="0.3"/>
  <cols>
    <col min="4" max="4" width="12.125" customWidth="1"/>
    <col min="5" max="5" width="10.25" customWidth="1"/>
    <col min="6" max="8" width="12.125" customWidth="1"/>
  </cols>
  <sheetData>
    <row r="1" spans="1:8" ht="20.25" x14ac:dyDescent="0.3">
      <c r="A1" s="16" t="s">
        <v>193</v>
      </c>
      <c r="B1" s="16"/>
      <c r="C1" s="16"/>
      <c r="D1" s="16"/>
      <c r="E1" s="16"/>
      <c r="F1" s="16"/>
      <c r="G1" s="16"/>
      <c r="H1" s="16"/>
    </row>
    <row r="3" spans="1:8" x14ac:dyDescent="0.3">
      <c r="A3" s="31" t="s">
        <v>49</v>
      </c>
      <c r="B3" s="31" t="s">
        <v>50</v>
      </c>
      <c r="C3" s="31" t="s">
        <v>194</v>
      </c>
      <c r="D3" s="31" t="s">
        <v>195</v>
      </c>
      <c r="E3" s="31" t="s">
        <v>196</v>
      </c>
      <c r="F3" s="31" t="s">
        <v>197</v>
      </c>
      <c r="G3" s="31" t="s">
        <v>198</v>
      </c>
      <c r="H3" s="31" t="s">
        <v>199</v>
      </c>
    </row>
    <row r="4" spans="1:8" outlineLevel="3" x14ac:dyDescent="0.3">
      <c r="A4" s="6" t="s">
        <v>207</v>
      </c>
      <c r="B4" s="6" t="s">
        <v>153</v>
      </c>
      <c r="C4" s="6" t="s">
        <v>208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3">
      <c r="A5" s="6" t="s">
        <v>214</v>
      </c>
      <c r="B5" s="6" t="s">
        <v>153</v>
      </c>
      <c r="C5" s="6" t="s">
        <v>208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3">
      <c r="A6" s="6"/>
      <c r="B6" s="6"/>
      <c r="C6" s="27" t="s">
        <v>296</v>
      </c>
      <c r="D6" s="9"/>
      <c r="E6" s="6"/>
      <c r="F6" s="6"/>
      <c r="G6" s="6"/>
      <c r="H6" s="6">
        <f>SUBTOTAL(1,H4:H5)</f>
        <v>712</v>
      </c>
    </row>
    <row r="7" spans="1:8" outlineLevel="1" x14ac:dyDescent="0.3">
      <c r="A7" s="6"/>
      <c r="B7" s="6"/>
      <c r="C7" s="27" t="s">
        <v>291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3">
      <c r="A8" s="6" t="s">
        <v>200</v>
      </c>
      <c r="B8" s="6" t="s">
        <v>153</v>
      </c>
      <c r="C8" s="6" t="s">
        <v>201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3">
      <c r="A9" s="6" t="s">
        <v>213</v>
      </c>
      <c r="B9" s="6" t="s">
        <v>151</v>
      </c>
      <c r="C9" s="6" t="s">
        <v>201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3">
      <c r="A10" s="6"/>
      <c r="B10" s="6"/>
      <c r="C10" s="27" t="s">
        <v>297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3">
      <c r="A11" s="6"/>
      <c r="B11" s="6"/>
      <c r="C11" s="27" t="s">
        <v>292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3">
      <c r="A12" s="6" t="s">
        <v>204</v>
      </c>
      <c r="B12" s="6" t="s">
        <v>151</v>
      </c>
      <c r="C12" s="6" t="s">
        <v>205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3">
      <c r="A13" s="6" t="s">
        <v>210</v>
      </c>
      <c r="B13" s="6" t="s">
        <v>153</v>
      </c>
      <c r="C13" s="6" t="s">
        <v>205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3">
      <c r="A14" s="6" t="s">
        <v>217</v>
      </c>
      <c r="B14" s="6" t="s">
        <v>151</v>
      </c>
      <c r="C14" s="6" t="s">
        <v>205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3">
      <c r="A15" s="6"/>
      <c r="B15" s="6"/>
      <c r="C15" s="27" t="s">
        <v>298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3">
      <c r="A16" s="6"/>
      <c r="B16" s="6"/>
      <c r="C16" s="27" t="s">
        <v>293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3">
      <c r="A17" s="6" t="s">
        <v>202</v>
      </c>
      <c r="B17" s="6" t="s">
        <v>153</v>
      </c>
      <c r="C17" s="6" t="s">
        <v>203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3">
      <c r="A18" s="6" t="s">
        <v>206</v>
      </c>
      <c r="B18" s="6" t="s">
        <v>151</v>
      </c>
      <c r="C18" s="6" t="s">
        <v>203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3">
      <c r="A19" s="6" t="s">
        <v>209</v>
      </c>
      <c r="B19" s="6" t="s">
        <v>151</v>
      </c>
      <c r="C19" s="6" t="s">
        <v>203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3">
      <c r="A20" s="6" t="s">
        <v>211</v>
      </c>
      <c r="B20" s="6" t="s">
        <v>153</v>
      </c>
      <c r="C20" s="6" t="s">
        <v>203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3">
      <c r="A21" s="6" t="s">
        <v>212</v>
      </c>
      <c r="B21" s="6" t="s">
        <v>151</v>
      </c>
      <c r="C21" s="6" t="s">
        <v>203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3">
      <c r="A22" s="6" t="s">
        <v>215</v>
      </c>
      <c r="B22" s="6" t="s">
        <v>151</v>
      </c>
      <c r="C22" s="6" t="s">
        <v>203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3">
      <c r="A23" s="6" t="s">
        <v>216</v>
      </c>
      <c r="B23" s="6" t="s">
        <v>153</v>
      </c>
      <c r="C23" s="6" t="s">
        <v>203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3">
      <c r="A24" s="6" t="s">
        <v>218</v>
      </c>
      <c r="B24" s="6" t="s">
        <v>153</v>
      </c>
      <c r="C24" s="6" t="s">
        <v>203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3">
      <c r="A25" s="28"/>
      <c r="B25" s="28"/>
      <c r="C25" s="30" t="s">
        <v>299</v>
      </c>
      <c r="D25" s="29"/>
      <c r="E25" s="28"/>
      <c r="F25" s="28"/>
      <c r="G25" s="28"/>
      <c r="H25" s="28">
        <f>SUBTOTAL(1,H17:H24)</f>
        <v>255.875</v>
      </c>
    </row>
    <row r="26" spans="1:8" outlineLevel="1" x14ac:dyDescent="0.3">
      <c r="A26" s="28"/>
      <c r="B26" s="28"/>
      <c r="C26" s="30" t="s">
        <v>294</v>
      </c>
      <c r="D26" s="29">
        <f>SUBTOTAL(9,D17:D24)</f>
        <v>5992000</v>
      </c>
      <c r="E26" s="28">
        <f>SUBTOTAL(9,E17:E24)</f>
        <v>240</v>
      </c>
      <c r="F26" s="28"/>
      <c r="G26" s="28"/>
      <c r="H26" s="28"/>
    </row>
    <row r="27" spans="1:8" x14ac:dyDescent="0.3">
      <c r="A27" s="28"/>
      <c r="B27" s="28"/>
      <c r="C27" s="30" t="s">
        <v>300</v>
      </c>
      <c r="D27" s="29"/>
      <c r="E27" s="28"/>
      <c r="F27" s="28"/>
      <c r="G27" s="28"/>
      <c r="H27" s="28">
        <f>SUBTOTAL(1,H4:H24)</f>
        <v>385.33333333333331</v>
      </c>
    </row>
    <row r="28" spans="1:8" x14ac:dyDescent="0.3">
      <c r="A28" s="28"/>
      <c r="B28" s="28"/>
      <c r="C28" s="30" t="s">
        <v>295</v>
      </c>
      <c r="D28" s="29">
        <f>SUBTOTAL(9,D4:D24)</f>
        <v>16970000</v>
      </c>
      <c r="E28" s="28">
        <f>SUBTOTAL(9,E4:E24)</f>
        <v>679</v>
      </c>
      <c r="F28" s="28"/>
      <c r="G28" s="28"/>
      <c r="H28" s="28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K10" sqref="K10"/>
    </sheetView>
  </sheetViews>
  <sheetFormatPr defaultRowHeight="16.5" x14ac:dyDescent="0.3"/>
  <cols>
    <col min="1" max="1" width="16.25" bestFit="1" customWidth="1"/>
  </cols>
  <sheetData>
    <row r="1" spans="1:5" ht="20.25" x14ac:dyDescent="0.3">
      <c r="A1" s="16" t="s">
        <v>219</v>
      </c>
      <c r="B1" s="16"/>
      <c r="C1" s="16"/>
      <c r="D1" s="16"/>
      <c r="E1" s="16"/>
    </row>
    <row r="3" spans="1:5" x14ac:dyDescent="0.3">
      <c r="A3" s="6" t="s">
        <v>220</v>
      </c>
      <c r="B3" s="6" t="s">
        <v>221</v>
      </c>
      <c r="C3" s="6" t="s">
        <v>222</v>
      </c>
      <c r="D3" s="6" t="s">
        <v>223</v>
      </c>
      <c r="E3" s="6" t="s">
        <v>224</v>
      </c>
    </row>
    <row r="4" spans="1:5" x14ac:dyDescent="0.3">
      <c r="A4" s="6" t="s">
        <v>225</v>
      </c>
      <c r="B4" s="24">
        <v>1524</v>
      </c>
      <c r="C4" s="24">
        <v>1692</v>
      </c>
      <c r="D4" s="24">
        <v>1774</v>
      </c>
      <c r="E4" s="24">
        <v>1663</v>
      </c>
    </row>
    <row r="5" spans="1:5" x14ac:dyDescent="0.3">
      <c r="A5" s="6" t="s">
        <v>226</v>
      </c>
      <c r="B5" s="24">
        <v>1035</v>
      </c>
      <c r="C5" s="24">
        <v>1149</v>
      </c>
      <c r="D5" s="24">
        <v>1165</v>
      </c>
      <c r="E5" s="24">
        <v>1116</v>
      </c>
    </row>
    <row r="6" spans="1:5" x14ac:dyDescent="0.3">
      <c r="A6" s="6" t="s">
        <v>227</v>
      </c>
      <c r="B6" s="24">
        <v>1122</v>
      </c>
      <c r="C6" s="24">
        <v>1245</v>
      </c>
      <c r="D6" s="24">
        <v>1274</v>
      </c>
      <c r="E6" s="24">
        <v>1214</v>
      </c>
    </row>
    <row r="7" spans="1:5" x14ac:dyDescent="0.3">
      <c r="A7" s="6" t="s">
        <v>228</v>
      </c>
      <c r="B7" s="24">
        <v>1359</v>
      </c>
      <c r="C7" s="24">
        <v>1508</v>
      </c>
      <c r="D7" s="24">
        <v>1569</v>
      </c>
      <c r="E7" s="24">
        <v>1479</v>
      </c>
    </row>
    <row r="8" spans="1:5" x14ac:dyDescent="0.3">
      <c r="A8" s="6" t="s">
        <v>229</v>
      </c>
      <c r="B8" s="24">
        <v>1245</v>
      </c>
      <c r="C8" s="24">
        <v>1382</v>
      </c>
      <c r="D8" s="24">
        <v>1427</v>
      </c>
      <c r="E8" s="24">
        <v>1351</v>
      </c>
    </row>
    <row r="9" spans="1:5" x14ac:dyDescent="0.3">
      <c r="A9" s="6" t="s">
        <v>230</v>
      </c>
      <c r="B9" s="24">
        <v>1782</v>
      </c>
      <c r="C9" s="24">
        <v>1978</v>
      </c>
      <c r="D9" s="24">
        <v>2095</v>
      </c>
      <c r="E9" s="24">
        <v>1952</v>
      </c>
    </row>
    <row r="10" spans="1:5" x14ac:dyDescent="0.3">
      <c r="A10" s="6" t="s">
        <v>231</v>
      </c>
      <c r="B10" s="24">
        <v>1269</v>
      </c>
      <c r="C10" s="24">
        <v>1409</v>
      </c>
      <c r="D10" s="24">
        <v>1457</v>
      </c>
      <c r="E10" s="24">
        <v>1378</v>
      </c>
    </row>
    <row r="11" spans="1:5" x14ac:dyDescent="0.3">
      <c r="A11" s="6" t="s">
        <v>232</v>
      </c>
      <c r="B11" s="24">
        <v>2047</v>
      </c>
      <c r="C11" s="24">
        <v>2272</v>
      </c>
      <c r="D11" s="24">
        <v>2425</v>
      </c>
      <c r="E11" s="24">
        <v>2248</v>
      </c>
    </row>
    <row r="12" spans="1:5" x14ac:dyDescent="0.3">
      <c r="A12" s="6" t="s">
        <v>233</v>
      </c>
      <c r="B12" s="24">
        <v>1863</v>
      </c>
      <c r="C12" s="24">
        <v>2068</v>
      </c>
      <c r="D12" s="24">
        <v>2196</v>
      </c>
      <c r="E12" s="24">
        <v>2042</v>
      </c>
    </row>
    <row r="13" spans="1:5" x14ac:dyDescent="0.3">
      <c r="A13" s="6" t="s">
        <v>234</v>
      </c>
      <c r="B13" s="24">
        <v>1351</v>
      </c>
      <c r="C13" s="24">
        <v>1500</v>
      </c>
      <c r="D13" s="24">
        <v>1559</v>
      </c>
      <c r="E13" s="24">
        <v>1470</v>
      </c>
    </row>
    <row r="14" spans="1:5" x14ac:dyDescent="0.3">
      <c r="A14" s="6" t="s">
        <v>142</v>
      </c>
      <c r="B14" s="24">
        <f>SUM(B4+C4+D4+E4)</f>
        <v>6653</v>
      </c>
      <c r="C14" s="24">
        <f t="shared" ref="C14:E14" si="0">SUM(C4+D4+E4+F4)</f>
        <v>5129</v>
      </c>
      <c r="D14" s="24">
        <f t="shared" si="0"/>
        <v>3437</v>
      </c>
      <c r="E14" s="24">
        <f t="shared" si="0"/>
        <v>1663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L12" sqref="L12"/>
    </sheetView>
  </sheetViews>
  <sheetFormatPr defaultRowHeight="16.5" x14ac:dyDescent="0.3"/>
  <cols>
    <col min="1" max="1" width="8.875" bestFit="1" customWidth="1"/>
  </cols>
  <sheetData>
    <row r="1" spans="1:5" ht="20.25" x14ac:dyDescent="0.3">
      <c r="A1" s="16" t="s">
        <v>235</v>
      </c>
      <c r="B1" s="16"/>
      <c r="C1" s="16"/>
      <c r="D1" s="16"/>
      <c r="E1" s="16"/>
    </row>
    <row r="2" spans="1:5" x14ac:dyDescent="0.3">
      <c r="E2" s="13" t="s">
        <v>236</v>
      </c>
    </row>
    <row r="3" spans="1:5" x14ac:dyDescent="0.3">
      <c r="A3" s="6" t="s">
        <v>237</v>
      </c>
      <c r="B3" s="6" t="s">
        <v>238</v>
      </c>
      <c r="C3" s="6" t="s">
        <v>239</v>
      </c>
      <c r="D3" s="6" t="s">
        <v>240</v>
      </c>
      <c r="E3" s="6" t="s">
        <v>241</v>
      </c>
    </row>
    <row r="4" spans="1:5" x14ac:dyDescent="0.3">
      <c r="A4" s="6" t="s">
        <v>242</v>
      </c>
      <c r="B4" s="6" t="s">
        <v>243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3">
      <c r="A5" s="6" t="s">
        <v>242</v>
      </c>
      <c r="B5" s="6" t="s">
        <v>244</v>
      </c>
      <c r="C5" s="14">
        <v>45</v>
      </c>
      <c r="D5" s="14">
        <v>1500</v>
      </c>
      <c r="E5" s="14">
        <f t="shared" si="0"/>
        <v>67500</v>
      </c>
    </row>
    <row r="6" spans="1:5" x14ac:dyDescent="0.3">
      <c r="A6" s="6" t="s">
        <v>245</v>
      </c>
      <c r="B6" s="6" t="s">
        <v>243</v>
      </c>
      <c r="C6" s="14">
        <v>75</v>
      </c>
      <c r="D6" s="14">
        <v>2000</v>
      </c>
      <c r="E6" s="14">
        <f t="shared" si="0"/>
        <v>150000</v>
      </c>
    </row>
    <row r="7" spans="1:5" x14ac:dyDescent="0.3">
      <c r="A7" s="6" t="s">
        <v>245</v>
      </c>
      <c r="B7" s="6" t="s">
        <v>244</v>
      </c>
      <c r="C7" s="14">
        <v>75</v>
      </c>
      <c r="D7" s="14">
        <v>2500</v>
      </c>
      <c r="E7" s="14">
        <f t="shared" si="0"/>
        <v>187500</v>
      </c>
    </row>
    <row r="8" spans="1:5" x14ac:dyDescent="0.3">
      <c r="A8" s="6" t="s">
        <v>246</v>
      </c>
      <c r="B8" s="6" t="s">
        <v>243</v>
      </c>
      <c r="C8" s="14">
        <v>150</v>
      </c>
      <c r="D8" s="14">
        <v>2800</v>
      </c>
      <c r="E8" s="14">
        <f t="shared" si="0"/>
        <v>420000</v>
      </c>
    </row>
    <row r="9" spans="1:5" x14ac:dyDescent="0.3">
      <c r="A9" s="6" t="s">
        <v>246</v>
      </c>
      <c r="B9" s="6" t="s">
        <v>244</v>
      </c>
      <c r="C9" s="14">
        <v>150</v>
      </c>
      <c r="D9" s="14">
        <v>2400</v>
      </c>
      <c r="E9" s="14">
        <f t="shared" si="0"/>
        <v>360000</v>
      </c>
    </row>
    <row r="10" spans="1:5" x14ac:dyDescent="0.3">
      <c r="A10" s="6" t="s">
        <v>247</v>
      </c>
      <c r="B10" s="6" t="s">
        <v>243</v>
      </c>
      <c r="C10" s="14">
        <v>270</v>
      </c>
      <c r="D10" s="14">
        <v>1800</v>
      </c>
      <c r="E10" s="14">
        <f t="shared" si="0"/>
        <v>486000</v>
      </c>
    </row>
    <row r="11" spans="1:5" x14ac:dyDescent="0.3">
      <c r="A11" s="6" t="s">
        <v>247</v>
      </c>
      <c r="B11" s="6" t="s">
        <v>244</v>
      </c>
      <c r="C11" s="14">
        <v>270</v>
      </c>
      <c r="D11" s="14">
        <v>3500</v>
      </c>
      <c r="E11" s="14">
        <f t="shared" si="0"/>
        <v>945000</v>
      </c>
    </row>
    <row r="12" spans="1:5" x14ac:dyDescent="0.3">
      <c r="A12" s="6" t="s">
        <v>248</v>
      </c>
      <c r="B12" s="6" t="s">
        <v>243</v>
      </c>
      <c r="C12" s="14">
        <v>120</v>
      </c>
      <c r="D12" s="14">
        <v>2500</v>
      </c>
      <c r="E12" s="14">
        <f t="shared" si="0"/>
        <v>300000</v>
      </c>
    </row>
    <row r="13" spans="1:5" x14ac:dyDescent="0.3">
      <c r="A13" s="6" t="s">
        <v>248</v>
      </c>
      <c r="B13" s="6" t="s">
        <v>244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보라돌이머신</cp:lastModifiedBy>
  <dcterms:created xsi:type="dcterms:W3CDTF">2023-04-27T08:01:32Z</dcterms:created>
  <dcterms:modified xsi:type="dcterms:W3CDTF">2025-01-02T03:47:37Z</dcterms:modified>
</cp:coreProperties>
</file>