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4\Desktop\자주\자격증\컴활\시나공 책 파일\엑셀\모의\"/>
    </mc:Choice>
  </mc:AlternateContent>
  <xr:revisionPtr revIDLastSave="0" documentId="13_ncr:1_{6BB75CCF-24FB-402F-A60C-DCCA9B1CA7F4}" xr6:coauthVersionLast="47" xr6:coauthVersionMax="47" xr10:uidLastSave="{00000000-0000-0000-0000-000000000000}"/>
  <bookViews>
    <workbookView xWindow="-120" yWindow="-120" windowWidth="27645" windowHeight="16440" firstSheet="1" activeTab="8" xr2:uid="{996A17FC-0A87-4199-9912-680845FDCF65}"/>
  </bookViews>
  <sheets>
    <sheet name="기본작업-1" sheetId="1" r:id="rId1"/>
    <sheet name="기본작업-2" sheetId="8" r:id="rId2"/>
    <sheet name="계산작업" sheetId="2" r:id="rId3"/>
    <sheet name="도서판매현황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'기본작업-1'!$A$1:$J$34</definedName>
    <definedName name="_xlnm._FilterDatabase" localSheetId="5" hidden="1">'분석작업-2'!$A$3:$G$18</definedName>
    <definedName name="_xlcn.WorksheetConnection_05회.xlsm도서판매현황1" hidden="1">도서판매현황[]</definedName>
    <definedName name="_xlnm.Criteria" localSheetId="0">'기본작업-1'!$L$1:$L$2</definedName>
    <definedName name="ExternalData_1" localSheetId="3" hidden="1">도서판매현황!$A$1:$D$34</definedName>
    <definedName name="_xlnm.Extract" localSheetId="0">'기본작업-1'!$L$4:$N$4</definedName>
  </definedNames>
  <calcPr calcId="191029"/>
  <pivotCaches>
    <pivotCache cacheId="63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도서판매현황" name="도서판매현황" connection="WorksheetConnection_05회!.xlsm!도서판매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2" l="1"/>
  <c r="O20" i="2"/>
  <c r="P20" i="2"/>
  <c r="Q20" i="2"/>
  <c r="N21" i="2"/>
  <c r="O21" i="2"/>
  <c r="P21" i="2"/>
  <c r="Q21" i="2"/>
  <c r="N22" i="2"/>
  <c r="O22" i="2"/>
  <c r="P22" i="2"/>
  <c r="Q22" i="2"/>
  <c r="O19" i="2"/>
  <c r="P19" i="2"/>
  <c r="Q19" i="2"/>
  <c r="N19" i="2"/>
  <c r="O13" i="2" a="1"/>
  <c r="O13" i="2" s="1"/>
  <c r="O14" i="2" a="1"/>
  <c r="O14" i="2" s="1"/>
  <c r="O15" i="2" a="1"/>
  <c r="O15" i="2" s="1"/>
  <c r="O12" i="2" a="1"/>
  <c r="O12" i="2" s="1"/>
  <c r="N13" i="2" a="1"/>
  <c r="N13" i="2" s="1"/>
  <c r="N14" i="2" a="1"/>
  <c r="N14" i="2" s="1"/>
  <c r="N15" i="2" a="1"/>
  <c r="N15" i="2" s="1"/>
  <c r="N12" i="2" a="1"/>
  <c r="N12" i="2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" i="2"/>
  <c r="L2" i="1"/>
  <c r="G4" i="4"/>
  <c r="G13" i="4"/>
  <c r="G8" i="4"/>
  <c r="G9" i="4"/>
  <c r="G10" i="4"/>
  <c r="G5" i="4"/>
  <c r="G6" i="4"/>
  <c r="G7" i="4"/>
  <c r="G14" i="4"/>
  <c r="G15" i="4"/>
  <c r="G16" i="4"/>
  <c r="G17" i="4"/>
  <c r="G11" i="4"/>
  <c r="G18" i="4"/>
  <c r="G12" i="4"/>
  <c r="G6" i="8"/>
  <c r="G7" i="8"/>
  <c r="G8" i="8"/>
  <c r="G9" i="8"/>
  <c r="G10" i="8"/>
  <c r="G11" i="8"/>
  <c r="G12" i="8"/>
  <c r="G13" i="8"/>
  <c r="G14" i="8"/>
  <c r="G15" i="8"/>
  <c r="G16" i="8"/>
  <c r="G17" i="8"/>
  <c r="K4" i="2" a="1"/>
  <c r="K8" i="2" a="1"/>
  <c r="K12" i="2" a="1"/>
  <c r="K16" i="2" a="1"/>
  <c r="K20" i="2" a="1"/>
  <c r="K24" i="2" a="1"/>
  <c r="K28" i="2" a="1"/>
  <c r="K32" i="2" a="1"/>
  <c r="K5" i="2" a="1"/>
  <c r="K9" i="2" a="1"/>
  <c r="K13" i="2" a="1"/>
  <c r="K17" i="2" a="1"/>
  <c r="K21" i="2" a="1"/>
  <c r="K25" i="2" a="1"/>
  <c r="K29" i="2" a="1"/>
  <c r="K33" i="2" a="1"/>
  <c r="K6" i="2" a="1"/>
  <c r="K10" i="2" a="1"/>
  <c r="K14" i="2" a="1"/>
  <c r="K18" i="2" a="1"/>
  <c r="K22" i="2" a="1"/>
  <c r="K26" i="2" a="1"/>
  <c r="K30" i="2" a="1"/>
  <c r="K34" i="2" a="1"/>
  <c r="K7" i="2" a="1"/>
  <c r="K11" i="2" a="1"/>
  <c r="K15" i="2" a="1"/>
  <c r="K19" i="2" a="1"/>
  <c r="K23" i="2" a="1"/>
  <c r="K27" i="2" a="1"/>
  <c r="K31" i="2" a="1"/>
  <c r="K35" i="2" a="1"/>
  <c r="K3" i="2" a="1"/>
  <c r="K35" i="2" l="1"/>
  <c r="K31" i="2"/>
  <c r="K27" i="2"/>
  <c r="K23" i="2"/>
  <c r="K19" i="2"/>
  <c r="K15" i="2"/>
  <c r="K11" i="2"/>
  <c r="K7" i="2"/>
  <c r="K34" i="2"/>
  <c r="K30" i="2"/>
  <c r="K26" i="2"/>
  <c r="K22" i="2"/>
  <c r="K18" i="2"/>
  <c r="K14" i="2"/>
  <c r="K10" i="2"/>
  <c r="K6" i="2"/>
  <c r="K33" i="2"/>
  <c r="K29" i="2"/>
  <c r="K25" i="2"/>
  <c r="K21" i="2"/>
  <c r="K17" i="2"/>
  <c r="K13" i="2"/>
  <c r="K9" i="2"/>
  <c r="K5" i="2"/>
  <c r="K32" i="2"/>
  <c r="K28" i="2"/>
  <c r="K24" i="2"/>
  <c r="K20" i="2"/>
  <c r="K16" i="2"/>
  <c r="K12" i="2"/>
  <c r="K8" i="2"/>
  <c r="K4" i="2"/>
  <c r="K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EAA07B3-652A-424D-9A53-E5A1F5A75414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7BDA40BD-31A5-4EEC-B81E-1BAC860E70DE}" name="WorksheetConnection_05회!.xlsm!도서판매현황" type="102" refreshedVersion="8" minRefreshableVersion="5">
    <extLst>
      <ext xmlns:x15="http://schemas.microsoft.com/office/spreadsheetml/2010/11/main" uri="{DE250136-89BD-433C-8126-D09CA5730AF9}">
        <x15:connection id="도서판매현황" autoDelete="1">
          <x15:rangePr sourceName="_xlcn.WorksheetConnection_05회.xlsm도서판매현황1"/>
        </x15:connection>
      </ext>
    </extLst>
  </connection>
  <connection id="3" xr16:uid="{B608A476-B088-4104-98C6-CAF00BF6D402}" keepAlive="1" name="쿼리 - 도서판매현황" description="통합 문서의 '도서판매현황' 쿼리에 대한 연결입니다." type="5" refreshedVersion="8" background="1" saveData="1">
    <dbPr connection="Provider=Microsoft.Mashup.OleDb.1;Data Source=$Workbook$;Location=도서판매현황;Extended Properties=&quot;&quot;" command="SELECT * FROM [도서판매현황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<sst xmlns="http://schemas.openxmlformats.org/spreadsheetml/2006/main" count="613" uniqueCount="137">
  <si>
    <t>도서코드</t>
  </si>
  <si>
    <t>분류</t>
  </si>
  <si>
    <t>출판사</t>
  </si>
  <si>
    <t>재지</t>
  </si>
  <si>
    <t>페이지</t>
  </si>
  <si>
    <t>제작비용</t>
  </si>
  <si>
    <t>판매부수</t>
  </si>
  <si>
    <t>도서가격</t>
  </si>
  <si>
    <t>예상이익</t>
  </si>
  <si>
    <t>SC-H06</t>
  </si>
  <si>
    <t>과학</t>
  </si>
  <si>
    <t>북오십일</t>
  </si>
  <si>
    <t>스노우지</t>
  </si>
  <si>
    <t>○</t>
  </si>
  <si>
    <t>HM-S01</t>
  </si>
  <si>
    <t>인문</t>
  </si>
  <si>
    <t>구공사</t>
  </si>
  <si>
    <t>모조지</t>
  </si>
  <si>
    <t>CH-K05</t>
  </si>
  <si>
    <t>아동</t>
  </si>
  <si>
    <t>HM-G09</t>
  </si>
  <si>
    <t>SC-T04</t>
  </si>
  <si>
    <t>아트지</t>
  </si>
  <si>
    <t>SC-L01</t>
  </si>
  <si>
    <t>사회</t>
  </si>
  <si>
    <t>문학사랑</t>
  </si>
  <si>
    <t>뉴플러스</t>
  </si>
  <si>
    <t>HM-K08</t>
  </si>
  <si>
    <t>SC-G03</t>
  </si>
  <si>
    <t>CH-W06</t>
  </si>
  <si>
    <t>SC-H04</t>
  </si>
  <si>
    <t>SC-Z08</t>
  </si>
  <si>
    <t>SC-S06</t>
  </si>
  <si>
    <t>길영북스</t>
  </si>
  <si>
    <t>HM-O07</t>
  </si>
  <si>
    <t>SC-E05</t>
  </si>
  <si>
    <t>CH-H01</t>
  </si>
  <si>
    <t>SC-Z07</t>
  </si>
  <si>
    <t>SC-Q02</t>
  </si>
  <si>
    <t>SC-K02</t>
  </si>
  <si>
    <t>HM-I02</t>
  </si>
  <si>
    <t>SC-F05</t>
  </si>
  <si>
    <t>SC-J00</t>
  </si>
  <si>
    <t>SC-Q00</t>
  </si>
  <si>
    <t>CH-R06</t>
  </si>
  <si>
    <t>HM-L10</t>
  </si>
  <si>
    <t>CH-D10</t>
  </si>
  <si>
    <t>HM-J09</t>
  </si>
  <si>
    <t>SC-W02</t>
  </si>
  <si>
    <t>SC-B01</t>
  </si>
  <si>
    <t>SC-K04</t>
  </si>
  <si>
    <t>SC-R07</t>
  </si>
  <si>
    <t>HM-R07</t>
  </si>
  <si>
    <t>HM-T07</t>
  </si>
  <si>
    <t>CH-J00</t>
  </si>
  <si>
    <t>E-Book</t>
  </si>
  <si>
    <t>팀명</t>
  </si>
  <si>
    <t>축구</t>
  </si>
  <si>
    <t>발야구</t>
  </si>
  <si>
    <t>피구</t>
  </si>
  <si>
    <t>이어달리기</t>
  </si>
  <si>
    <t>줄다리기</t>
  </si>
  <si>
    <t>총점</t>
  </si>
  <si>
    <t>생산1</t>
  </si>
  <si>
    <t>생산2</t>
  </si>
  <si>
    <t>영업1</t>
  </si>
  <si>
    <t>영업2</t>
  </si>
  <si>
    <t>자재1</t>
  </si>
  <si>
    <t>자재2</t>
  </si>
  <si>
    <t>총무1</t>
  </si>
  <si>
    <t>총무2</t>
  </si>
  <si>
    <t>디자인1</t>
  </si>
  <si>
    <t>디자인2</t>
  </si>
  <si>
    <t>기획1</t>
  </si>
  <si>
    <t>기획2</t>
  </si>
  <si>
    <t>[표1]</t>
  </si>
  <si>
    <t>MD평가</t>
  </si>
  <si>
    <t>[표2] 재지와 페이지에 따른 장당 인쇄비용</t>
  </si>
  <si>
    <t xml:space="preserve">           페이지_x000D_
재지</t>
  </si>
  <si>
    <t>[표3] 출판사별 판매부수 그래프와 최다판매도서의 도서코드</t>
  </si>
  <si>
    <t>판매부수 그래프</t>
  </si>
  <si>
    <t>최다판매량 도서코드</t>
  </si>
  <si>
    <t>[표4] 분류별 재지별 도서수</t>
  </si>
  <si>
    <t>1학년 중간고사 성적표</t>
  </si>
  <si>
    <t>반</t>
  </si>
  <si>
    <t>성명</t>
  </si>
  <si>
    <t>성별</t>
  </si>
  <si>
    <t>국어</t>
  </si>
  <si>
    <t>영어</t>
  </si>
  <si>
    <t>수학</t>
  </si>
  <si>
    <t>평균</t>
  </si>
  <si>
    <t>강동현</t>
  </si>
  <si>
    <t>남</t>
  </si>
  <si>
    <t>강현준</t>
  </si>
  <si>
    <t>김영희</t>
  </si>
  <si>
    <t>여</t>
  </si>
  <si>
    <t>김지후</t>
  </si>
  <si>
    <t>박정숙</t>
  </si>
  <si>
    <t>신영순</t>
  </si>
  <si>
    <t>윤정희</t>
  </si>
  <si>
    <t>이명준</t>
  </si>
  <si>
    <t>이선영</t>
  </si>
  <si>
    <t>이지홍</t>
  </si>
  <si>
    <t>이현정</t>
  </si>
  <si>
    <t>장건우</t>
  </si>
  <si>
    <t>최미경</t>
  </si>
  <si>
    <t>한민재</t>
  </si>
  <si>
    <t>한숙자</t>
  </si>
  <si>
    <t>(단위 : 백만원)</t>
  </si>
  <si>
    <t>구분</t>
  </si>
  <si>
    <t>2020년</t>
  </si>
  <si>
    <t>2021년</t>
  </si>
  <si>
    <t>당좌자산</t>
  </si>
  <si>
    <t>재고자산</t>
  </si>
  <si>
    <t>투자자산</t>
  </si>
  <si>
    <t>유형자산</t>
  </si>
  <si>
    <t>무형자산</t>
  </si>
  <si>
    <t>기타비유동자산</t>
  </si>
  <si>
    <t>이익</t>
  </si>
  <si>
    <t>중단</t>
  </si>
  <si>
    <t>서초점</t>
  </si>
  <si>
    <t>강서</t>
  </si>
  <si>
    <t>대리점</t>
  </si>
  <si>
    <t>반출창고</t>
  </si>
  <si>
    <t>도서수</t>
  </si>
  <si>
    <t>총금액</t>
  </si>
  <si>
    <t xml:space="preserve"> </t>
  </si>
  <si>
    <t>조건</t>
    <phoneticPr fontId="1" type="noConversion"/>
  </si>
  <si>
    <t>도서코드</t>
    <phoneticPr fontId="1" type="noConversion"/>
  </si>
  <si>
    <t>출판사</t>
    <phoneticPr fontId="1" type="noConversion"/>
  </si>
  <si>
    <t>판매부수</t>
    <phoneticPr fontId="1" type="noConversion"/>
  </si>
  <si>
    <t>총합계</t>
  </si>
  <si>
    <t>합계: 판매부수</t>
  </si>
  <si>
    <t>전체 합계: 판매부수</t>
  </si>
  <si>
    <t>값</t>
  </si>
  <si>
    <t>평균: 도서가격</t>
  </si>
  <si>
    <t>전체 평균: 도서가격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</si>
</sst>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#,##0_ "/>
    <numFmt numFmtId="177" formatCode="0.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7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3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applyNumberFormat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3">
    <dxf>
      <numFmt numFmtId="0" formatCode="General"/>
    </dxf>
    <dxf>
      <numFmt numFmtId="0" formatCode="General"/>
    </dxf>
    <dxf>
      <font>
        <b/>
        <i/>
        <color rgb="FFFF0000"/>
      </font>
    </dxf>
  </dxfs>
  <tableStyles count="1" defaultTableStyle="TableStyleMedium2" defaultPivotStyle="PivotStyleLight16">
    <tableStyle name="Invisible" pivot="0" table="0" count="0" xr9:uid="{79906E1B-2637-4D24-A64C-9AF9F6A980B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재무현황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2020년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'기타작업-1'!$A$3:$A$7</c:f>
              <c:strCache>
                <c:ptCount val="5"/>
                <c:pt idx="0">
                  <c:v>당좌자산</c:v>
                </c:pt>
                <c:pt idx="1">
                  <c:v>재고자산</c:v>
                </c:pt>
                <c:pt idx="2">
                  <c:v>투자자산</c:v>
                </c:pt>
                <c:pt idx="3">
                  <c:v>유형자산</c:v>
                </c:pt>
                <c:pt idx="4">
                  <c:v>무형자산</c:v>
                </c:pt>
              </c:strCache>
            </c:strRef>
          </c:cat>
          <c:val>
            <c:numRef>
              <c:f>'기타작업-1'!$B$3:$B$7</c:f>
              <c:numCache>
                <c:formatCode>#,##0</c:formatCode>
                <c:ptCount val="5"/>
                <c:pt idx="0">
                  <c:v>9510040</c:v>
                </c:pt>
                <c:pt idx="1">
                  <c:v>4790697</c:v>
                </c:pt>
                <c:pt idx="2">
                  <c:v>1964906</c:v>
                </c:pt>
                <c:pt idx="3">
                  <c:v>7840595</c:v>
                </c:pt>
                <c:pt idx="4">
                  <c:v>6548760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6-4CEF-BA6B-F928B16CD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21671744"/>
        <c:axId val="2021659744"/>
      </c:barChart>
      <c:lineChart>
        <c:grouping val="standard"/>
        <c:varyColors val="0"/>
        <c:ser>
          <c:idx val="1"/>
          <c:order val="1"/>
          <c:tx>
            <c:strRef>
              <c:f>'기타작업-1'!$C$2</c:f>
              <c:strCache>
                <c:ptCount val="1"/>
                <c:pt idx="0">
                  <c:v>2021년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'기타작업-1'!$A$3:$A$7</c:f>
              <c:strCache>
                <c:ptCount val="5"/>
                <c:pt idx="0">
                  <c:v>당좌자산</c:v>
                </c:pt>
                <c:pt idx="1">
                  <c:v>재고자산</c:v>
                </c:pt>
                <c:pt idx="2">
                  <c:v>투자자산</c:v>
                </c:pt>
                <c:pt idx="3">
                  <c:v>유형자산</c:v>
                </c:pt>
                <c:pt idx="4">
                  <c:v>무형자산</c:v>
                </c:pt>
              </c:strCache>
            </c:strRef>
          </c:cat>
          <c:val>
            <c:numRef>
              <c:f>'기타작업-1'!$C$3:$C$7</c:f>
              <c:numCache>
                <c:formatCode>#,##0</c:formatCode>
                <c:ptCount val="5"/>
                <c:pt idx="0">
                  <c:v>9807271</c:v>
                </c:pt>
                <c:pt idx="1">
                  <c:v>1953676</c:v>
                </c:pt>
                <c:pt idx="2">
                  <c:v>2802763</c:v>
                </c:pt>
                <c:pt idx="3">
                  <c:v>12037866</c:v>
                </c:pt>
                <c:pt idx="4">
                  <c:v>5693906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6-4CEF-BA6B-F928B16CD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1671744"/>
        <c:axId val="2021659744"/>
      </c:lineChart>
      <c:catAx>
        <c:axId val="202167174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21659744"/>
        <c:crosses val="max"/>
        <c:auto val="1"/>
        <c:lblAlgn val="ctr"/>
        <c:lblOffset val="100"/>
        <c:noMultiLvlLbl val="0"/>
      </c:catAx>
      <c:valAx>
        <c:axId val="202165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21671744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133350</xdr:rowOff>
    </xdr:from>
    <xdr:to>
      <xdr:col>6</xdr:col>
      <xdr:colOff>466725</xdr:colOff>
      <xdr:row>3</xdr:row>
      <xdr:rowOff>19050</xdr:rowOff>
    </xdr:to>
    <xdr:sp macro="" textlink="" fLocksText="0">
      <xdr:nvSpPr>
        <xdr:cNvPr id="2" name="빗면 1">
          <a:extLst>
            <a:ext uri="{FF2B5EF4-FFF2-40B4-BE49-F238E27FC236}">
              <a16:creationId xmlns:a16="http://schemas.microsoft.com/office/drawing/2014/main" id="{7D70D134-C29A-49B7-B1E3-EDFEC9EB9352}"/>
            </a:ext>
          </a:extLst>
        </xdr:cNvPr>
        <xdr:cNvSpPr/>
      </xdr:nvSpPr>
      <xdr:spPr>
        <a:xfrm>
          <a:off x="190501" y="133350"/>
          <a:ext cx="4543424" cy="533400"/>
        </a:xfrm>
        <a:prstGeom prst="bevel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600"/>
            <a:t>체육대회 결과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B7C04A06-9C4B-2962-1AB9-25B5677D63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0</xdr:row>
          <xdr:rowOff>47625</xdr:rowOff>
        </xdr:from>
        <xdr:to>
          <xdr:col>7</xdr:col>
          <xdr:colOff>0</xdr:colOff>
          <xdr:row>1</xdr:row>
          <xdr:rowOff>152400</xdr:rowOff>
        </xdr:to>
        <xdr:sp macro="" textlink="">
          <xdr:nvSpPr>
            <xdr:cNvPr id="3073" name="cmd반출등록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Huiwon Kang" refreshedDate="45672.107245254629" backgroundQuery="1" createdVersion="8" refreshedVersion="8" minRefreshableVersion="3" recordCount="0" supportSubquery="1" supportAdvancedDrill="1" xr:uid="{0041AC50-110F-49FF-B188-3D7B6E686589}">
  <cacheSource type="external" connectionId="1"/>
  <cacheFields count="4">
    <cacheField name="[도서판매현황].[분류].[분류]" caption="분류" numFmtId="0" level="1">
      <sharedItems count="4">
        <s v="과학"/>
        <s v="사회"/>
        <s v="아동"/>
        <s v="인문"/>
      </sharedItems>
    </cacheField>
    <cacheField name="[도서판매현황].[출판사].[출판사]" caption="출판사" numFmtId="0" hierarchy="1" level="1">
      <sharedItems count="4">
        <s v="구공사"/>
        <s v="길영북스"/>
        <s v="문학사랑"/>
        <s v="북오십일"/>
      </sharedItems>
    </cacheField>
    <cacheField name="[Measures].[합계: 판매부수]" caption="합계: 판매부수" numFmtId="0" hierarchy="6" level="32767"/>
    <cacheField name="[Measures].[평균: 도서가격]" caption="평균: 도서가격" numFmtId="0" hierarchy="8" level="32767"/>
  </cacheFields>
  <cacheHierarchies count="9">
    <cacheHierarchy uniqueName="[도서판매현황].[분류]" caption="분류" attribute="1" defaultMemberUniqueName="[도서판매현황].[분류].[All]" allUniqueName="[도서판매현황].[분류].[All]" dimensionUniqueName="[도서판매현황]" displayFolder="" count="2" memberValueDatatype="130" unbalanced="0">
      <fieldsUsage count="2">
        <fieldUsage x="-1"/>
        <fieldUsage x="0"/>
      </fieldsUsage>
    </cacheHierarchy>
    <cacheHierarchy uniqueName="[도서판매현황].[출판사]" caption="출판사" attribute="1" defaultMemberUniqueName="[도서판매현황].[출판사].[All]" allUniqueName="[도서판매현황].[출판사].[All]" dimensionUniqueName="[도서판매현황]" displayFolder="" count="2" memberValueDatatype="130" unbalanced="0">
      <fieldsUsage count="2">
        <fieldUsage x="-1"/>
        <fieldUsage x="1"/>
      </fieldsUsage>
    </cacheHierarchy>
    <cacheHierarchy uniqueName="[도서판매현황].[판매부수]" caption="판매부수" attribute="1" defaultMemberUniqueName="[도서판매현황].[판매부수].[All]" allUniqueName="[도서판매현황].[판매부수].[All]" dimensionUniqueName="[도서판매현황]" displayFolder="" count="0" memberValueDatatype="20" unbalanced="0"/>
    <cacheHierarchy uniqueName="[도서판매현황].[도서가격]" caption="도서가격" attribute="1" defaultMemberUniqueName="[도서판매현황].[도서가격].[All]" allUniqueName="[도서판매현황].[도서가격].[All]" dimensionUniqueName="[도서판매현황]" displayFolder="" count="0" memberValueDatatype="20" unbalanced="0"/>
    <cacheHierarchy uniqueName="[Measures].[__XL_Count 도서판매현황]" caption="__XL_Count 도서판매현황" measure="1" displayFolder="" measureGroup="도서판매현황" count="0" hidden="1"/>
    <cacheHierarchy uniqueName="[Measures].[__No measures defined]" caption="__No measures defined" measure="1" displayFolder="" count="0" hidden="1"/>
    <cacheHierarchy uniqueName="[Measures].[합계: 판매부수]" caption="합계: 판매부수" measure="1" displayFolder="" measureGroup="도서판매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도서가격]" caption="합계: 도서가격" measure="1" displayFolder="" measureGroup="도서판매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도서가격]" caption="평균: 도서가격" measure="1" displayFolder="" measureGroup="도서판매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도서판매현황" uniqueName="[도서판매현황]" caption="도서판매현황"/>
  </dimensions>
  <measureGroups count="1">
    <measureGroup name="도서판매현황" caption="도서판매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2867EB-8B0C-41FE-9A82-EF0550F76914}" name="피벗 테이블1" cacheId="63" dataOnRows="1" applyNumberFormats="0" applyBorderFormats="0" applyFontFormats="0" applyPatternFormats="0" applyAlignmentFormats="0" applyWidthHeightFormats="1" dataCaption="값" updatedVersion="8" minRefreshableVersion="3" useAutoFormatting="1" subtotalHiddenItems="1" itemPrintTitles="1" createdVersion="8" indent="0" compact="0" compactData="0" multipleFieldFilters="0">
  <location ref="B3:H14" firstHeaderRow="1" firstDataRow="2" firstDataCol="2"/>
  <pivotFields count="4">
    <pivotField axis="axisRow" compact="0" allDrilled="1" outline="0" subtotalTop="0" showAll="0" defaultSubtotal="0" defaultAttributeDrillState="1">
      <items count="4">
        <item x="3"/>
        <item x="1"/>
        <item x="0"/>
        <item x="2"/>
      </items>
    </pivotField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판매부수" fld="2" showDataAs="percentOfTotal" baseField="0" baseItem="0" numFmtId="10"/>
    <dataField name="평균: 도서가격" fld="3" subtotal="average" baseField="0" baseItem="1" numFmtId="41"/>
  </dataFields>
  <pivotHierarchies count="9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도서가격"/>
  </pivotHierarchies>
  <pivotTableStyleInfo name="PivotStyleLight16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05회!.xlsm!도서판매현황">
        <x15:activeTabTopLevelEntity name="[도서판매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F9F9A3CB-72D3-4587-B369-32547CED6584}" autoFormatId="16" applyNumberFormats="0" applyBorderFormats="0" applyFontFormats="0" applyPatternFormats="0" applyAlignmentFormats="0" applyWidthHeightFormats="0">
  <queryTableRefresh nextId="5">
    <queryTableFields count="4">
      <queryTableField id="1" name="분류" tableColumnId="1"/>
      <queryTableField id="2" name="출판사" tableColumnId="2"/>
      <queryTableField id="3" name="판매부수" tableColumnId="3"/>
      <queryTableField id="4" name="도서가격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1372C4-3863-4BDD-9AFC-3E80470432BE}" name="도서판매현황" displayName="도서판매현황" ref="A1:D34" tableType="queryTable" totalsRowShown="0">
  <autoFilter ref="A1:D34" xr:uid="{B41372C4-3863-4BDD-9AFC-3E80470432BE}"/>
  <tableColumns count="4">
    <tableColumn id="1" xr3:uid="{911CB771-3FBA-4264-B9EA-C71B4C92795D}" uniqueName="1" name="분류" queryTableFieldId="1" dataDxfId="1"/>
    <tableColumn id="2" xr3:uid="{6297E4A5-35E5-457A-A43E-99C480264A49}" uniqueName="2" name="출판사" queryTableFieldId="2" dataDxfId="0"/>
    <tableColumn id="3" xr3:uid="{BE7D18EF-F099-4CF3-81FE-BCE242CDF62E}" uniqueName="3" name="판매부수" queryTableFieldId="3"/>
    <tableColumn id="4" xr3:uid="{5A385A01-8096-4FC3-B77E-0B9DF6CDF32F}" uniqueName="4" name="도서가격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N34"/>
  <sheetViews>
    <sheetView zoomScale="87" workbookViewId="0">
      <selection activeCell="M18" sqref="M18"/>
    </sheetView>
  </sheetViews>
  <sheetFormatPr defaultRowHeight="16.5" x14ac:dyDescent="0.3"/>
  <cols>
    <col min="1" max="1" width="10.125" customWidth="1"/>
    <col min="2" max="2" width="8.25" customWidth="1"/>
    <col min="3" max="4" width="9" bestFit="1" customWidth="1"/>
    <col min="5" max="5" width="7.75" customWidth="1"/>
    <col min="6" max="6" width="14.375" bestFit="1" customWidth="1"/>
    <col min="7" max="7" width="8" bestFit="1" customWidth="1"/>
    <col min="8" max="8" width="9.375" customWidth="1"/>
    <col min="9" max="9" width="10.125" bestFit="1" customWidth="1"/>
    <col min="10" max="10" width="14.625" bestFit="1" customWidth="1"/>
    <col min="11" max="11" width="3.125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55</v>
      </c>
      <c r="H1" s="1" t="s">
        <v>6</v>
      </c>
      <c r="I1" s="1" t="s">
        <v>7</v>
      </c>
      <c r="J1" s="1" t="s">
        <v>8</v>
      </c>
      <c r="L1" s="20" t="s">
        <v>127</v>
      </c>
    </row>
    <row r="2" spans="1:14" x14ac:dyDescent="0.3">
      <c r="A2" s="2" t="s">
        <v>9</v>
      </c>
      <c r="B2" s="2" t="s">
        <v>10</v>
      </c>
      <c r="C2" s="2" t="s">
        <v>11</v>
      </c>
      <c r="D2" s="2" t="s">
        <v>12</v>
      </c>
      <c r="E2" s="3">
        <v>352</v>
      </c>
      <c r="F2" s="4">
        <v>26620000</v>
      </c>
      <c r="G2" s="2" t="s">
        <v>13</v>
      </c>
      <c r="H2" s="4">
        <v>65600</v>
      </c>
      <c r="I2" s="4">
        <v>30000</v>
      </c>
      <c r="J2" s="4">
        <v>1502647200</v>
      </c>
      <c r="L2" t="b">
        <f>AND(NOT(ISBLANK(G2)),H2&gt;=30000)</f>
        <v>1</v>
      </c>
    </row>
    <row r="3" spans="1:14" x14ac:dyDescent="0.3">
      <c r="A3" s="2" t="s">
        <v>14</v>
      </c>
      <c r="B3" s="2" t="s">
        <v>15</v>
      </c>
      <c r="C3" s="2" t="s">
        <v>16</v>
      </c>
      <c r="D3" s="2" t="s">
        <v>17</v>
      </c>
      <c r="E3" s="3">
        <v>544</v>
      </c>
      <c r="F3" s="4">
        <v>44860000</v>
      </c>
      <c r="G3" s="2"/>
      <c r="H3" s="4">
        <v>44900</v>
      </c>
      <c r="I3" s="4">
        <v>32000</v>
      </c>
      <c r="J3" s="4">
        <v>1172109600</v>
      </c>
    </row>
    <row r="4" spans="1:14" x14ac:dyDescent="0.3">
      <c r="A4" s="2" t="s">
        <v>18</v>
      </c>
      <c r="B4" s="2" t="s">
        <v>19</v>
      </c>
      <c r="C4" s="2" t="s">
        <v>11</v>
      </c>
      <c r="D4" s="2" t="s">
        <v>17</v>
      </c>
      <c r="E4" s="3">
        <v>496</v>
      </c>
      <c r="F4" s="4">
        <v>36490000</v>
      </c>
      <c r="G4" s="2"/>
      <c r="H4" s="4">
        <v>17700</v>
      </c>
      <c r="I4" s="4">
        <v>25000</v>
      </c>
      <c r="J4" s="4">
        <v>326997200</v>
      </c>
      <c r="L4" t="s">
        <v>128</v>
      </c>
      <c r="M4" t="s">
        <v>129</v>
      </c>
      <c r="N4" t="s">
        <v>130</v>
      </c>
    </row>
    <row r="5" spans="1:14" x14ac:dyDescent="0.3">
      <c r="A5" s="2" t="s">
        <v>20</v>
      </c>
      <c r="B5" s="2" t="s">
        <v>15</v>
      </c>
      <c r="C5" s="2" t="s">
        <v>16</v>
      </c>
      <c r="D5" s="2" t="s">
        <v>12</v>
      </c>
      <c r="E5" s="3">
        <v>512</v>
      </c>
      <c r="F5" s="4">
        <v>62220000</v>
      </c>
      <c r="G5" s="2" t="s">
        <v>13</v>
      </c>
      <c r="H5" s="4">
        <v>12500</v>
      </c>
      <c r="I5" s="4">
        <v>16000</v>
      </c>
      <c r="J5" s="4">
        <v>28980000</v>
      </c>
      <c r="L5" s="2" t="s">
        <v>9</v>
      </c>
      <c r="M5" s="2" t="s">
        <v>11</v>
      </c>
      <c r="N5" s="4">
        <v>65600</v>
      </c>
    </row>
    <row r="6" spans="1:14" x14ac:dyDescent="0.3">
      <c r="A6" s="2" t="s">
        <v>21</v>
      </c>
      <c r="B6" s="2" t="s">
        <v>10</v>
      </c>
      <c r="C6" s="2" t="s">
        <v>11</v>
      </c>
      <c r="D6" s="2" t="s">
        <v>22</v>
      </c>
      <c r="E6" s="3">
        <v>352</v>
      </c>
      <c r="F6" s="4">
        <v>43760000</v>
      </c>
      <c r="G6" s="2"/>
      <c r="H6" s="4">
        <v>29600</v>
      </c>
      <c r="I6" s="4">
        <v>47000</v>
      </c>
      <c r="J6" s="4">
        <v>1159894400</v>
      </c>
      <c r="L6" s="2" t="s">
        <v>35</v>
      </c>
      <c r="M6" s="2" t="s">
        <v>16</v>
      </c>
      <c r="N6" s="4">
        <v>66800</v>
      </c>
    </row>
    <row r="7" spans="1:14" x14ac:dyDescent="0.3">
      <c r="A7" s="2" t="s">
        <v>23</v>
      </c>
      <c r="B7" s="2" t="s">
        <v>24</v>
      </c>
      <c r="C7" s="2" t="s">
        <v>25</v>
      </c>
      <c r="D7" s="2" t="s">
        <v>26</v>
      </c>
      <c r="E7" s="3">
        <v>456</v>
      </c>
      <c r="F7" s="4">
        <v>14370000</v>
      </c>
      <c r="G7" s="2"/>
      <c r="H7" s="4">
        <v>72400</v>
      </c>
      <c r="I7" s="4">
        <v>11000</v>
      </c>
      <c r="J7" s="4">
        <v>451886000</v>
      </c>
      <c r="L7" s="2" t="s">
        <v>38</v>
      </c>
      <c r="M7" s="2" t="s">
        <v>33</v>
      </c>
      <c r="N7" s="4">
        <v>69400</v>
      </c>
    </row>
    <row r="8" spans="1:14" x14ac:dyDescent="0.3">
      <c r="A8" s="2" t="s">
        <v>27</v>
      </c>
      <c r="B8" s="2" t="s">
        <v>15</v>
      </c>
      <c r="C8" s="2" t="s">
        <v>16</v>
      </c>
      <c r="D8" s="2" t="s">
        <v>17</v>
      </c>
      <c r="E8" s="3">
        <v>512</v>
      </c>
      <c r="F8" s="4">
        <v>56250000</v>
      </c>
      <c r="G8" s="2"/>
      <c r="H8" s="4">
        <v>44600</v>
      </c>
      <c r="I8" s="4">
        <v>37000</v>
      </c>
      <c r="J8" s="4">
        <v>1388433200</v>
      </c>
      <c r="L8" s="2" t="s">
        <v>39</v>
      </c>
      <c r="M8" s="2" t="s">
        <v>33</v>
      </c>
      <c r="N8" s="4">
        <v>71300</v>
      </c>
    </row>
    <row r="9" spans="1:14" x14ac:dyDescent="0.3">
      <c r="A9" s="2" t="s">
        <v>28</v>
      </c>
      <c r="B9" s="2" t="s">
        <v>24</v>
      </c>
      <c r="C9" s="2" t="s">
        <v>25</v>
      </c>
      <c r="D9" s="2" t="s">
        <v>12</v>
      </c>
      <c r="E9" s="3">
        <v>288</v>
      </c>
      <c r="F9" s="4">
        <v>22450000</v>
      </c>
      <c r="G9" s="2" t="s">
        <v>13</v>
      </c>
      <c r="H9" s="4">
        <v>2300</v>
      </c>
      <c r="I9" s="4">
        <v>42000</v>
      </c>
      <c r="J9" s="4">
        <v>60902000</v>
      </c>
      <c r="L9" s="2" t="s">
        <v>47</v>
      </c>
      <c r="M9" s="2" t="s">
        <v>25</v>
      </c>
      <c r="N9" s="4">
        <v>43100</v>
      </c>
    </row>
    <row r="10" spans="1:14" x14ac:dyDescent="0.3">
      <c r="A10" s="2" t="s">
        <v>29</v>
      </c>
      <c r="B10" s="2" t="s">
        <v>19</v>
      </c>
      <c r="C10" s="2" t="s">
        <v>11</v>
      </c>
      <c r="D10" s="2" t="s">
        <v>22</v>
      </c>
      <c r="E10" s="3">
        <v>352</v>
      </c>
      <c r="F10" s="4">
        <v>65830000</v>
      </c>
      <c r="G10" s="2" t="s">
        <v>13</v>
      </c>
      <c r="H10" s="4">
        <v>26500</v>
      </c>
      <c r="I10" s="4">
        <v>48000</v>
      </c>
      <c r="J10" s="4">
        <v>1038266000</v>
      </c>
    </row>
    <row r="11" spans="1:14" x14ac:dyDescent="0.3">
      <c r="A11" s="2" t="s">
        <v>30</v>
      </c>
      <c r="B11" s="2" t="s">
        <v>24</v>
      </c>
      <c r="C11" s="2" t="s">
        <v>16</v>
      </c>
      <c r="D11" s="2" t="s">
        <v>17</v>
      </c>
      <c r="E11" s="3">
        <v>296</v>
      </c>
      <c r="F11" s="4">
        <v>42180000</v>
      </c>
      <c r="G11" s="2"/>
      <c r="H11" s="4">
        <v>72900</v>
      </c>
      <c r="I11" s="4">
        <v>24000</v>
      </c>
      <c r="J11" s="4">
        <v>1470057600</v>
      </c>
    </row>
    <row r="12" spans="1:14" x14ac:dyDescent="0.3">
      <c r="A12" s="2" t="s">
        <v>31</v>
      </c>
      <c r="B12" s="2" t="s">
        <v>24</v>
      </c>
      <c r="C12" s="2" t="s">
        <v>11</v>
      </c>
      <c r="D12" s="2" t="s">
        <v>17</v>
      </c>
      <c r="E12" s="3">
        <v>416</v>
      </c>
      <c r="F12" s="4">
        <v>33720000</v>
      </c>
      <c r="G12" s="2"/>
      <c r="H12" s="4">
        <v>10400</v>
      </c>
      <c r="I12" s="4">
        <v>33000</v>
      </c>
      <c r="J12" s="4">
        <v>270542400</v>
      </c>
    </row>
    <row r="13" spans="1:14" x14ac:dyDescent="0.3">
      <c r="A13" s="2" t="s">
        <v>32</v>
      </c>
      <c r="B13" s="2" t="s">
        <v>24</v>
      </c>
      <c r="C13" s="2" t="s">
        <v>33</v>
      </c>
      <c r="D13" s="2" t="s">
        <v>26</v>
      </c>
      <c r="E13" s="3">
        <v>392</v>
      </c>
      <c r="F13" s="4">
        <v>31540000</v>
      </c>
      <c r="G13" s="2"/>
      <c r="H13" s="4">
        <v>33600</v>
      </c>
      <c r="I13" s="4">
        <v>26000</v>
      </c>
      <c r="J13" s="4">
        <v>684005600</v>
      </c>
    </row>
    <row r="14" spans="1:14" x14ac:dyDescent="0.3">
      <c r="A14" s="2" t="s">
        <v>34</v>
      </c>
      <c r="B14" s="2" t="s">
        <v>15</v>
      </c>
      <c r="C14" s="2" t="s">
        <v>25</v>
      </c>
      <c r="D14" s="2" t="s">
        <v>22</v>
      </c>
      <c r="E14" s="3">
        <v>584</v>
      </c>
      <c r="F14" s="4">
        <v>35680000</v>
      </c>
      <c r="G14" s="2"/>
      <c r="H14" s="4">
        <v>14400</v>
      </c>
      <c r="I14" s="4">
        <v>42000</v>
      </c>
      <c r="J14" s="4">
        <v>426156800</v>
      </c>
    </row>
    <row r="15" spans="1:14" x14ac:dyDescent="0.3">
      <c r="A15" s="2" t="s">
        <v>35</v>
      </c>
      <c r="B15" s="2" t="s">
        <v>10</v>
      </c>
      <c r="C15" s="2" t="s">
        <v>16</v>
      </c>
      <c r="D15" s="2" t="s">
        <v>26</v>
      </c>
      <c r="E15" s="3">
        <v>360</v>
      </c>
      <c r="F15" s="4">
        <v>66950000</v>
      </c>
      <c r="G15" s="2" t="s">
        <v>13</v>
      </c>
      <c r="H15" s="4">
        <v>66800</v>
      </c>
      <c r="I15" s="4">
        <v>40000</v>
      </c>
      <c r="J15" s="4">
        <v>2316474000</v>
      </c>
    </row>
    <row r="16" spans="1:14" x14ac:dyDescent="0.3">
      <c r="A16" s="2" t="s">
        <v>36</v>
      </c>
      <c r="B16" s="2" t="s">
        <v>19</v>
      </c>
      <c r="C16" s="2" t="s">
        <v>25</v>
      </c>
      <c r="D16" s="2" t="s">
        <v>22</v>
      </c>
      <c r="E16" s="3">
        <v>256</v>
      </c>
      <c r="F16" s="4">
        <v>12500000</v>
      </c>
      <c r="G16" s="2"/>
      <c r="H16" s="4">
        <v>31700</v>
      </c>
      <c r="I16" s="4">
        <v>35000</v>
      </c>
      <c r="J16" s="4">
        <v>942811200</v>
      </c>
    </row>
    <row r="17" spans="1:10" x14ac:dyDescent="0.3">
      <c r="A17" s="2" t="s">
        <v>37</v>
      </c>
      <c r="B17" s="2" t="s">
        <v>24</v>
      </c>
      <c r="C17" s="2" t="s">
        <v>25</v>
      </c>
      <c r="D17" s="2" t="s">
        <v>22</v>
      </c>
      <c r="E17" s="3">
        <v>400</v>
      </c>
      <c r="F17" s="4">
        <v>57410000</v>
      </c>
      <c r="G17" s="2"/>
      <c r="H17" s="4">
        <v>4200</v>
      </c>
      <c r="I17" s="4">
        <v>16000</v>
      </c>
      <c r="J17" s="4">
        <v>-20450000</v>
      </c>
    </row>
    <row r="18" spans="1:10" x14ac:dyDescent="0.3">
      <c r="A18" s="2" t="s">
        <v>38</v>
      </c>
      <c r="B18" s="2" t="s">
        <v>24</v>
      </c>
      <c r="C18" s="2" t="s">
        <v>33</v>
      </c>
      <c r="D18" s="2" t="s">
        <v>12</v>
      </c>
      <c r="E18" s="3">
        <v>424</v>
      </c>
      <c r="F18" s="4">
        <v>14210000</v>
      </c>
      <c r="G18" s="2" t="s">
        <v>13</v>
      </c>
      <c r="H18" s="4">
        <v>69400</v>
      </c>
      <c r="I18" s="4">
        <v>26000</v>
      </c>
      <c r="J18" s="4">
        <v>1260529200</v>
      </c>
    </row>
    <row r="19" spans="1:10" x14ac:dyDescent="0.3">
      <c r="A19" s="2" t="s">
        <v>39</v>
      </c>
      <c r="B19" s="2" t="s">
        <v>10</v>
      </c>
      <c r="C19" s="2" t="s">
        <v>33</v>
      </c>
      <c r="D19" s="2" t="s">
        <v>12</v>
      </c>
      <c r="E19" s="3">
        <v>576</v>
      </c>
      <c r="F19" s="4">
        <v>31570000</v>
      </c>
      <c r="G19" s="2" t="s">
        <v>13</v>
      </c>
      <c r="H19" s="4">
        <v>71300</v>
      </c>
      <c r="I19" s="4">
        <v>10000</v>
      </c>
      <c r="J19" s="4">
        <v>-16739600</v>
      </c>
    </row>
    <row r="20" spans="1:10" x14ac:dyDescent="0.3">
      <c r="A20" s="2" t="s">
        <v>40</v>
      </c>
      <c r="B20" s="2" t="s">
        <v>15</v>
      </c>
      <c r="C20" s="2" t="s">
        <v>11</v>
      </c>
      <c r="D20" s="2" t="s">
        <v>22</v>
      </c>
      <c r="E20" s="3">
        <v>392</v>
      </c>
      <c r="F20" s="4">
        <v>30210000</v>
      </c>
      <c r="G20" s="2" t="s">
        <v>13</v>
      </c>
      <c r="H20" s="4">
        <v>13200</v>
      </c>
      <c r="I20" s="4">
        <v>31000</v>
      </c>
      <c r="J20" s="4">
        <v>285850800</v>
      </c>
    </row>
    <row r="21" spans="1:10" x14ac:dyDescent="0.3">
      <c r="A21" s="2" t="s">
        <v>41</v>
      </c>
      <c r="B21" s="2" t="s">
        <v>10</v>
      </c>
      <c r="C21" s="2" t="s">
        <v>25</v>
      </c>
      <c r="D21" s="2" t="s">
        <v>26</v>
      </c>
      <c r="E21" s="3">
        <v>472</v>
      </c>
      <c r="F21" s="4">
        <v>15060000</v>
      </c>
      <c r="G21" s="2"/>
      <c r="H21" s="4">
        <v>36800</v>
      </c>
      <c r="I21" s="4">
        <v>22000</v>
      </c>
      <c r="J21" s="4">
        <v>620844000</v>
      </c>
    </row>
    <row r="22" spans="1:10" x14ac:dyDescent="0.3">
      <c r="A22" s="2" t="s">
        <v>42</v>
      </c>
      <c r="B22" s="2" t="s">
        <v>10</v>
      </c>
      <c r="C22" s="2" t="s">
        <v>33</v>
      </c>
      <c r="D22" s="2" t="s">
        <v>22</v>
      </c>
      <c r="E22" s="3">
        <v>408</v>
      </c>
      <c r="F22" s="4">
        <v>16300000</v>
      </c>
      <c r="G22" s="2" t="s">
        <v>13</v>
      </c>
      <c r="H22" s="4">
        <v>12600</v>
      </c>
      <c r="I22" s="4">
        <v>50000</v>
      </c>
      <c r="J22" s="4">
        <v>526306400</v>
      </c>
    </row>
    <row r="23" spans="1:10" x14ac:dyDescent="0.3">
      <c r="A23" s="2" t="s">
        <v>43</v>
      </c>
      <c r="B23" s="2" t="s">
        <v>10</v>
      </c>
      <c r="C23" s="2" t="s">
        <v>33</v>
      </c>
      <c r="D23" s="2" t="s">
        <v>26</v>
      </c>
      <c r="E23" s="3">
        <v>264</v>
      </c>
      <c r="F23" s="4">
        <v>13690000</v>
      </c>
      <c r="G23" s="2"/>
      <c r="H23" s="4">
        <v>33500</v>
      </c>
      <c r="I23" s="4">
        <v>46000</v>
      </c>
      <c r="J23" s="4">
        <v>1412338000</v>
      </c>
    </row>
    <row r="24" spans="1:10" x14ac:dyDescent="0.3">
      <c r="A24" s="2" t="s">
        <v>44</v>
      </c>
      <c r="B24" s="2" t="s">
        <v>19</v>
      </c>
      <c r="C24" s="2" t="s">
        <v>25</v>
      </c>
      <c r="D24" s="2" t="s">
        <v>17</v>
      </c>
      <c r="E24" s="3">
        <v>256</v>
      </c>
      <c r="F24" s="4">
        <v>50730000</v>
      </c>
      <c r="G24" s="2"/>
      <c r="H24" s="4">
        <v>57900</v>
      </c>
      <c r="I24" s="4">
        <v>28000</v>
      </c>
      <c r="J24" s="4">
        <v>1407423600</v>
      </c>
    </row>
    <row r="25" spans="1:10" x14ac:dyDescent="0.3">
      <c r="A25" s="2" t="s">
        <v>45</v>
      </c>
      <c r="B25" s="2" t="s">
        <v>15</v>
      </c>
      <c r="C25" s="2" t="s">
        <v>16</v>
      </c>
      <c r="D25" s="2" t="s">
        <v>22</v>
      </c>
      <c r="E25" s="3">
        <v>536</v>
      </c>
      <c r="F25" s="4">
        <v>45060000</v>
      </c>
      <c r="G25" s="2"/>
      <c r="H25" s="4">
        <v>71100</v>
      </c>
      <c r="I25" s="4">
        <v>40000</v>
      </c>
      <c r="J25" s="4">
        <v>2151076800</v>
      </c>
    </row>
    <row r="26" spans="1:10" x14ac:dyDescent="0.3">
      <c r="A26" s="2" t="s">
        <v>46</v>
      </c>
      <c r="B26" s="2" t="s">
        <v>19</v>
      </c>
      <c r="C26" s="2" t="s">
        <v>33</v>
      </c>
      <c r="D26" s="2" t="s">
        <v>22</v>
      </c>
      <c r="E26" s="3">
        <v>296</v>
      </c>
      <c r="F26" s="4">
        <v>25880000</v>
      </c>
      <c r="G26" s="2"/>
      <c r="H26" s="4">
        <v>2600</v>
      </c>
      <c r="I26" s="4">
        <v>44000</v>
      </c>
      <c r="J26" s="4">
        <v>73897600</v>
      </c>
    </row>
    <row r="27" spans="1:10" x14ac:dyDescent="0.3">
      <c r="A27" s="2" t="s">
        <v>47</v>
      </c>
      <c r="B27" s="2" t="s">
        <v>15</v>
      </c>
      <c r="C27" s="2" t="s">
        <v>25</v>
      </c>
      <c r="D27" s="2" t="s">
        <v>26</v>
      </c>
      <c r="E27" s="3">
        <v>560</v>
      </c>
      <c r="F27" s="4">
        <v>48810000</v>
      </c>
      <c r="G27" s="2" t="s">
        <v>13</v>
      </c>
      <c r="H27" s="4">
        <v>43100</v>
      </c>
      <c r="I27" s="4">
        <v>8000</v>
      </c>
      <c r="J27" s="4">
        <v>78766000</v>
      </c>
    </row>
    <row r="28" spans="1:10" x14ac:dyDescent="0.3">
      <c r="A28" s="2" t="s">
        <v>48</v>
      </c>
      <c r="B28" s="2" t="s">
        <v>10</v>
      </c>
      <c r="C28" s="2" t="s">
        <v>11</v>
      </c>
      <c r="D28" s="2" t="s">
        <v>26</v>
      </c>
      <c r="E28" s="3">
        <v>456</v>
      </c>
      <c r="F28" s="4">
        <v>30340000</v>
      </c>
      <c r="G28" s="2"/>
      <c r="H28" s="4">
        <v>71200</v>
      </c>
      <c r="I28" s="4">
        <v>41000</v>
      </c>
      <c r="J28" s="4">
        <v>2564188000</v>
      </c>
    </row>
    <row r="29" spans="1:10" x14ac:dyDescent="0.3">
      <c r="A29" s="2" t="s">
        <v>49</v>
      </c>
      <c r="B29" s="2" t="s">
        <v>10</v>
      </c>
      <c r="C29" s="2" t="s">
        <v>25</v>
      </c>
      <c r="D29" s="2" t="s">
        <v>22</v>
      </c>
      <c r="E29" s="3">
        <v>328</v>
      </c>
      <c r="F29" s="4">
        <v>67060000</v>
      </c>
      <c r="G29" s="2"/>
      <c r="H29" s="4">
        <v>1300</v>
      </c>
      <c r="I29" s="4">
        <v>23000</v>
      </c>
      <c r="J29" s="4">
        <v>-44835200</v>
      </c>
    </row>
    <row r="30" spans="1:10" x14ac:dyDescent="0.3">
      <c r="A30" s="2" t="s">
        <v>50</v>
      </c>
      <c r="B30" s="2" t="s">
        <v>10</v>
      </c>
      <c r="C30" s="2" t="s">
        <v>11</v>
      </c>
      <c r="D30" s="2" t="s">
        <v>17</v>
      </c>
      <c r="E30" s="3">
        <v>520</v>
      </c>
      <c r="F30" s="4">
        <v>38300000</v>
      </c>
      <c r="G30" s="2" t="s">
        <v>13</v>
      </c>
      <c r="H30" s="4">
        <v>25500</v>
      </c>
      <c r="I30" s="4">
        <v>12000</v>
      </c>
      <c r="J30" s="4">
        <v>148360000</v>
      </c>
    </row>
    <row r="31" spans="1:10" x14ac:dyDescent="0.3">
      <c r="A31" s="2" t="s">
        <v>51</v>
      </c>
      <c r="B31" s="2" t="s">
        <v>10</v>
      </c>
      <c r="C31" s="2" t="s">
        <v>25</v>
      </c>
      <c r="D31" s="2" t="s">
        <v>22</v>
      </c>
      <c r="E31" s="3">
        <v>576</v>
      </c>
      <c r="F31" s="4">
        <v>62910000</v>
      </c>
      <c r="G31" s="2"/>
      <c r="H31" s="4">
        <v>17000</v>
      </c>
      <c r="I31" s="4">
        <v>10000</v>
      </c>
      <c r="J31" s="4">
        <v>-59374000</v>
      </c>
    </row>
    <row r="32" spans="1:10" x14ac:dyDescent="0.3">
      <c r="A32" s="2" t="s">
        <v>52</v>
      </c>
      <c r="B32" s="2" t="s">
        <v>15</v>
      </c>
      <c r="C32" s="2" t="s">
        <v>33</v>
      </c>
      <c r="D32" s="2" t="s">
        <v>12</v>
      </c>
      <c r="E32" s="3">
        <v>576</v>
      </c>
      <c r="F32" s="4">
        <v>22830000</v>
      </c>
      <c r="G32" s="2"/>
      <c r="H32" s="4">
        <v>4800</v>
      </c>
      <c r="I32" s="4">
        <v>11000</v>
      </c>
      <c r="J32" s="4">
        <v>-17031600</v>
      </c>
    </row>
    <row r="33" spans="1:10" x14ac:dyDescent="0.3">
      <c r="A33" s="2" t="s">
        <v>53</v>
      </c>
      <c r="B33" s="2" t="s">
        <v>15</v>
      </c>
      <c r="C33" s="2" t="s">
        <v>25</v>
      </c>
      <c r="D33" s="2" t="s">
        <v>17</v>
      </c>
      <c r="E33" s="3">
        <v>256</v>
      </c>
      <c r="F33" s="4">
        <v>45250000</v>
      </c>
      <c r="G33" s="2" t="s">
        <v>13</v>
      </c>
      <c r="H33" s="4">
        <v>10100</v>
      </c>
      <c r="I33" s="4">
        <v>38000</v>
      </c>
      <c r="J33" s="4">
        <v>310108400</v>
      </c>
    </row>
    <row r="34" spans="1:10" x14ac:dyDescent="0.3">
      <c r="A34" s="2" t="s">
        <v>54</v>
      </c>
      <c r="B34" s="2" t="s">
        <v>19</v>
      </c>
      <c r="C34" s="2" t="s">
        <v>16</v>
      </c>
      <c r="D34" s="2" t="s">
        <v>22</v>
      </c>
      <c r="E34" s="3">
        <v>408</v>
      </c>
      <c r="F34" s="4">
        <v>51580000</v>
      </c>
      <c r="G34" s="2" t="s">
        <v>13</v>
      </c>
      <c r="H34" s="4">
        <v>28500</v>
      </c>
      <c r="I34" s="4">
        <v>50000</v>
      </c>
      <c r="J34" s="4">
        <v>1175744000</v>
      </c>
    </row>
  </sheetData>
  <phoneticPr fontId="1" type="noConversion"/>
  <conditionalFormatting sqref="A1:J34">
    <cfRule type="expression" dxfId="2" priority="1">
      <formula>AND(MOD(COLUMN(C1),3)&gt;=1,LEN($A1:$J1)=4)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B134E-4508-4FC3-B6BA-814260A7DCD8}">
  <sheetPr codeName="Sheet3"/>
  <dimension ref="A1:G17"/>
  <sheetViews>
    <sheetView zoomScaleNormal="100" workbookViewId="0">
      <selection activeCell="K7" sqref="K7"/>
    </sheetView>
  </sheetViews>
  <sheetFormatPr defaultRowHeight="16.5" x14ac:dyDescent="0.3"/>
  <cols>
    <col min="5" max="5" width="11" bestFit="1" customWidth="1"/>
  </cols>
  <sheetData>
    <row r="1" spans="1:7" x14ac:dyDescent="0.3">
      <c r="A1" s="5"/>
      <c r="B1" s="5"/>
      <c r="C1" s="5"/>
      <c r="D1" s="5"/>
      <c r="E1" s="5"/>
      <c r="F1" s="5"/>
      <c r="G1" s="5"/>
    </row>
    <row r="2" spans="1:7" x14ac:dyDescent="0.3">
      <c r="A2" s="5"/>
      <c r="B2" s="5"/>
      <c r="C2" s="5"/>
      <c r="D2" s="5"/>
      <c r="E2" s="5"/>
      <c r="F2" s="5"/>
      <c r="G2" s="5"/>
    </row>
    <row r="3" spans="1:7" x14ac:dyDescent="0.3">
      <c r="A3" s="5"/>
      <c r="B3" s="5"/>
      <c r="C3" s="5"/>
      <c r="D3" s="5"/>
      <c r="E3" s="5"/>
      <c r="F3" s="5"/>
      <c r="G3" s="5"/>
    </row>
    <row r="4" spans="1:7" x14ac:dyDescent="0.3">
      <c r="A4" s="5"/>
      <c r="B4" s="5"/>
      <c r="C4" s="5"/>
      <c r="D4" s="5"/>
      <c r="E4" s="5"/>
      <c r="F4" s="5"/>
      <c r="G4" s="5"/>
    </row>
    <row r="5" spans="1:7" x14ac:dyDescent="0.3">
      <c r="A5" s="6" t="s">
        <v>56</v>
      </c>
      <c r="B5" s="6" t="s">
        <v>57</v>
      </c>
      <c r="C5" s="6" t="s">
        <v>58</v>
      </c>
      <c r="D5" s="6" t="s">
        <v>59</v>
      </c>
      <c r="E5" s="6" t="s">
        <v>60</v>
      </c>
      <c r="F5" s="6" t="s">
        <v>61</v>
      </c>
      <c r="G5" s="6" t="s">
        <v>62</v>
      </c>
    </row>
    <row r="6" spans="1:7" x14ac:dyDescent="0.3">
      <c r="A6" s="6" t="s">
        <v>63</v>
      </c>
      <c r="B6" s="6">
        <v>90</v>
      </c>
      <c r="C6" s="6">
        <v>20</v>
      </c>
      <c r="D6" s="6">
        <v>90</v>
      </c>
      <c r="E6" s="6">
        <v>40</v>
      </c>
      <c r="F6" s="6">
        <v>70</v>
      </c>
      <c r="G6" s="21">
        <f t="shared" ref="G6:G17" si="0">SUM(B6:F6)</f>
        <v>310</v>
      </c>
    </row>
    <row r="7" spans="1:7" x14ac:dyDescent="0.3">
      <c r="A7" s="6" t="s">
        <v>64</v>
      </c>
      <c r="B7" s="6">
        <v>40</v>
      </c>
      <c r="C7" s="6">
        <v>100</v>
      </c>
      <c r="D7" s="6">
        <v>60</v>
      </c>
      <c r="E7" s="6">
        <v>80</v>
      </c>
      <c r="F7" s="6">
        <v>20</v>
      </c>
      <c r="G7" s="21">
        <f t="shared" si="0"/>
        <v>300</v>
      </c>
    </row>
    <row r="8" spans="1:7" x14ac:dyDescent="0.3">
      <c r="A8" s="6" t="s">
        <v>65</v>
      </c>
      <c r="B8" s="6">
        <v>100</v>
      </c>
      <c r="C8" s="6">
        <v>50</v>
      </c>
      <c r="D8" s="6">
        <v>20</v>
      </c>
      <c r="E8" s="6">
        <v>90</v>
      </c>
      <c r="F8" s="6">
        <v>50</v>
      </c>
      <c r="G8" s="21">
        <f t="shared" si="0"/>
        <v>310</v>
      </c>
    </row>
    <row r="9" spans="1:7" x14ac:dyDescent="0.3">
      <c r="A9" s="6" t="s">
        <v>66</v>
      </c>
      <c r="B9" s="6">
        <v>80</v>
      </c>
      <c r="C9" s="6">
        <v>10</v>
      </c>
      <c r="D9" s="6">
        <v>100</v>
      </c>
      <c r="E9" s="6">
        <v>50</v>
      </c>
      <c r="F9" s="6">
        <v>40</v>
      </c>
      <c r="G9" s="21">
        <f t="shared" si="0"/>
        <v>280</v>
      </c>
    </row>
    <row r="10" spans="1:7" x14ac:dyDescent="0.3">
      <c r="A10" s="6" t="s">
        <v>67</v>
      </c>
      <c r="B10" s="6">
        <v>10</v>
      </c>
      <c r="C10" s="6">
        <v>90</v>
      </c>
      <c r="D10" s="6">
        <v>40</v>
      </c>
      <c r="E10" s="6">
        <v>10</v>
      </c>
      <c r="F10" s="6">
        <v>80</v>
      </c>
      <c r="G10" s="21">
        <f t="shared" si="0"/>
        <v>230</v>
      </c>
    </row>
    <row r="11" spans="1:7" x14ac:dyDescent="0.3">
      <c r="A11" s="6" t="s">
        <v>68</v>
      </c>
      <c r="B11" s="6">
        <v>60</v>
      </c>
      <c r="C11" s="6">
        <v>30</v>
      </c>
      <c r="D11" s="6">
        <v>80</v>
      </c>
      <c r="E11" s="6">
        <v>60</v>
      </c>
      <c r="F11" s="6">
        <v>100</v>
      </c>
      <c r="G11" s="21">
        <f t="shared" si="0"/>
        <v>330</v>
      </c>
    </row>
    <row r="12" spans="1:7" x14ac:dyDescent="0.3">
      <c r="A12" s="6" t="s">
        <v>69</v>
      </c>
      <c r="B12" s="6">
        <v>50</v>
      </c>
      <c r="C12" s="6">
        <v>80</v>
      </c>
      <c r="D12" s="6">
        <v>30</v>
      </c>
      <c r="E12" s="6">
        <v>20</v>
      </c>
      <c r="F12" s="6">
        <v>10</v>
      </c>
      <c r="G12" s="21">
        <f t="shared" si="0"/>
        <v>190</v>
      </c>
    </row>
    <row r="13" spans="1:7" x14ac:dyDescent="0.3">
      <c r="A13" s="6" t="s">
        <v>70</v>
      </c>
      <c r="B13" s="6">
        <v>10</v>
      </c>
      <c r="C13" s="6">
        <v>10</v>
      </c>
      <c r="D13" s="6">
        <v>10</v>
      </c>
      <c r="E13" s="6">
        <v>100</v>
      </c>
      <c r="F13" s="6">
        <v>30</v>
      </c>
      <c r="G13" s="21">
        <f t="shared" si="0"/>
        <v>160</v>
      </c>
    </row>
    <row r="14" spans="1:7" x14ac:dyDescent="0.3">
      <c r="A14" s="6" t="s">
        <v>71</v>
      </c>
      <c r="B14" s="6">
        <v>70</v>
      </c>
      <c r="C14" s="6">
        <v>40</v>
      </c>
      <c r="D14" s="6">
        <v>70</v>
      </c>
      <c r="E14" s="6">
        <v>30</v>
      </c>
      <c r="F14" s="6">
        <v>10</v>
      </c>
      <c r="G14" s="21">
        <f t="shared" si="0"/>
        <v>220</v>
      </c>
    </row>
    <row r="15" spans="1:7" x14ac:dyDescent="0.3">
      <c r="A15" s="6" t="s">
        <v>72</v>
      </c>
      <c r="B15" s="6">
        <v>10</v>
      </c>
      <c r="C15" s="6">
        <v>70</v>
      </c>
      <c r="D15" s="6">
        <v>10</v>
      </c>
      <c r="E15" s="6">
        <v>10</v>
      </c>
      <c r="F15" s="6">
        <v>90</v>
      </c>
      <c r="G15" s="21">
        <f t="shared" si="0"/>
        <v>190</v>
      </c>
    </row>
    <row r="16" spans="1:7" x14ac:dyDescent="0.3">
      <c r="A16" s="6" t="s">
        <v>73</v>
      </c>
      <c r="B16" s="6">
        <v>20</v>
      </c>
      <c r="C16" s="6">
        <v>10</v>
      </c>
      <c r="D16" s="6">
        <v>10</v>
      </c>
      <c r="E16" s="6">
        <v>10</v>
      </c>
      <c r="F16" s="6">
        <v>60</v>
      </c>
      <c r="G16" s="21">
        <f t="shared" si="0"/>
        <v>110</v>
      </c>
    </row>
    <row r="17" spans="1:7" x14ac:dyDescent="0.3">
      <c r="A17" s="6" t="s">
        <v>74</v>
      </c>
      <c r="B17" s="6">
        <v>30</v>
      </c>
      <c r="C17" s="6">
        <v>60</v>
      </c>
      <c r="D17" s="6">
        <v>50</v>
      </c>
      <c r="E17" s="6">
        <v>70</v>
      </c>
      <c r="F17" s="6">
        <v>10</v>
      </c>
      <c r="G17" s="21">
        <f t="shared" si="0"/>
        <v>220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ignoredErrors>
    <ignoredError sqref="G6:G17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R35"/>
  <sheetViews>
    <sheetView zoomScale="86" workbookViewId="0">
      <selection activeCell="N20" sqref="N20"/>
    </sheetView>
  </sheetViews>
  <sheetFormatPr defaultRowHeight="16.5" x14ac:dyDescent="0.3"/>
  <cols>
    <col min="1" max="1" width="11.5" customWidth="1"/>
    <col min="2" max="2" width="5.5" bestFit="1" customWidth="1"/>
    <col min="3" max="3" width="10.375" customWidth="1"/>
    <col min="4" max="4" width="9" bestFit="1" customWidth="1"/>
    <col min="5" max="5" width="7.5" customWidth="1"/>
    <col min="6" max="6" width="11.875" bestFit="1" customWidth="1"/>
    <col min="7" max="7" width="8" bestFit="1" customWidth="1"/>
    <col min="8" max="8" width="9.25" customWidth="1"/>
    <col min="9" max="9" width="9.25" bestFit="1" customWidth="1"/>
    <col min="10" max="10" width="18.875" customWidth="1"/>
    <col min="11" max="11" width="8.625" bestFit="1" customWidth="1"/>
    <col min="12" max="12" width="3.125" customWidth="1"/>
    <col min="13" max="13" width="13.125" customWidth="1"/>
    <col min="14" max="14" width="15.375" customWidth="1"/>
    <col min="15" max="15" width="20" bestFit="1" customWidth="1"/>
    <col min="16" max="16" width="7.5" bestFit="1" customWidth="1"/>
    <col min="17" max="17" width="9" bestFit="1" customWidth="1"/>
    <col min="18" max="18" width="5" bestFit="1" customWidth="1"/>
  </cols>
  <sheetData>
    <row r="1" spans="1:18" x14ac:dyDescent="0.3">
      <c r="A1" t="s">
        <v>75</v>
      </c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55</v>
      </c>
      <c r="H2" s="1" t="s">
        <v>6</v>
      </c>
      <c r="I2" s="1" t="s">
        <v>7</v>
      </c>
      <c r="J2" s="7" t="s">
        <v>8</v>
      </c>
      <c r="K2" s="7" t="s">
        <v>76</v>
      </c>
      <c r="M2" s="8" t="s">
        <v>77</v>
      </c>
    </row>
    <row r="3" spans="1:18" ht="49.5" x14ac:dyDescent="0.3">
      <c r="A3" s="2" t="s">
        <v>9</v>
      </c>
      <c r="B3" s="2" t="s">
        <v>10</v>
      </c>
      <c r="C3" s="2" t="s">
        <v>11</v>
      </c>
      <c r="D3" s="2" t="s">
        <v>12</v>
      </c>
      <c r="E3" s="3">
        <v>352</v>
      </c>
      <c r="F3" s="4">
        <v>26620000</v>
      </c>
      <c r="G3" s="2" t="s">
        <v>13</v>
      </c>
      <c r="H3" s="4">
        <v>65600</v>
      </c>
      <c r="I3" s="4">
        <v>30000</v>
      </c>
      <c r="J3" s="4">
        <f>H3*I3-F3-(E3*H3*VLOOKUP(D3,$M$3:$R$8,MATCH(E3,$N$3:$R$3,1)+1,FALSE))</f>
        <v>1502647200</v>
      </c>
      <c r="K3" s="2" t="str" cm="1">
        <f t="array" ref="K3">fnMD평가(G3,H3)</f>
        <v>추천</v>
      </c>
      <c r="M3" s="12" t="s">
        <v>78</v>
      </c>
      <c r="N3" s="2">
        <v>0</v>
      </c>
      <c r="O3" s="2">
        <v>201</v>
      </c>
      <c r="P3" s="2">
        <v>301</v>
      </c>
      <c r="Q3" s="2">
        <v>401</v>
      </c>
      <c r="R3" s="2">
        <v>501</v>
      </c>
    </row>
    <row r="4" spans="1:18" x14ac:dyDescent="0.3">
      <c r="A4" s="2" t="s">
        <v>14</v>
      </c>
      <c r="B4" s="2" t="s">
        <v>15</v>
      </c>
      <c r="C4" s="2" t="s">
        <v>16</v>
      </c>
      <c r="D4" s="2" t="s">
        <v>17</v>
      </c>
      <c r="E4" s="3">
        <v>544</v>
      </c>
      <c r="F4" s="4">
        <v>44860000</v>
      </c>
      <c r="G4" s="2"/>
      <c r="H4" s="4">
        <v>44900</v>
      </c>
      <c r="I4" s="4">
        <v>32000</v>
      </c>
      <c r="J4" s="4">
        <f t="shared" ref="J4:J35" si="0">H4*I4-F4-(E4*H4*VLOOKUP(D4,$M$3:$R$8,MATCH(E4,$N$3:$R$3,1)+1,FALSE))</f>
        <v>1172109600</v>
      </c>
      <c r="K4" s="2" t="str" cm="1">
        <f t="array" ref="K4">fnMD평가(G4,H4)</f>
        <v/>
      </c>
      <c r="M4" s="13"/>
      <c r="N4" s="2">
        <v>200</v>
      </c>
      <c r="O4" s="2">
        <v>300</v>
      </c>
      <c r="P4" s="2">
        <v>400</v>
      </c>
      <c r="Q4" s="2">
        <v>500</v>
      </c>
      <c r="R4" s="2"/>
    </row>
    <row r="5" spans="1:18" x14ac:dyDescent="0.3">
      <c r="A5" s="2" t="s">
        <v>18</v>
      </c>
      <c r="B5" s="2" t="s">
        <v>19</v>
      </c>
      <c r="C5" s="2" t="s">
        <v>11</v>
      </c>
      <c r="D5" s="2" t="s">
        <v>17</v>
      </c>
      <c r="E5" s="3">
        <v>496</v>
      </c>
      <c r="F5" s="4">
        <v>36490000</v>
      </c>
      <c r="G5" s="2"/>
      <c r="H5" s="4">
        <v>17700</v>
      </c>
      <c r="I5" s="4">
        <v>25000</v>
      </c>
      <c r="J5" s="4">
        <f t="shared" si="0"/>
        <v>326997200</v>
      </c>
      <c r="K5" s="2" t="str" cm="1">
        <f t="array" ref="K5">fnMD평가(G5,H5)</f>
        <v/>
      </c>
      <c r="M5" s="9" t="s">
        <v>12</v>
      </c>
      <c r="N5" s="4">
        <v>22</v>
      </c>
      <c r="O5" s="4">
        <v>20</v>
      </c>
      <c r="P5" s="4">
        <v>19</v>
      </c>
      <c r="Q5" s="4">
        <v>18</v>
      </c>
      <c r="R5" s="4">
        <v>17</v>
      </c>
    </row>
    <row r="6" spans="1:18" x14ac:dyDescent="0.3">
      <c r="A6" s="2" t="s">
        <v>20</v>
      </c>
      <c r="B6" s="2" t="s">
        <v>15</v>
      </c>
      <c r="C6" s="2" t="s">
        <v>16</v>
      </c>
      <c r="D6" s="2" t="s">
        <v>12</v>
      </c>
      <c r="E6" s="3">
        <v>512</v>
      </c>
      <c r="F6" s="4">
        <v>62220000</v>
      </c>
      <c r="G6" s="2" t="s">
        <v>13</v>
      </c>
      <c r="H6" s="4">
        <v>12500</v>
      </c>
      <c r="I6" s="4">
        <v>16000</v>
      </c>
      <c r="J6" s="4">
        <f t="shared" si="0"/>
        <v>28980000</v>
      </c>
      <c r="K6" s="2" t="str" cm="1">
        <f t="array" ref="K6">fnMD평가(G6,H6)</f>
        <v/>
      </c>
      <c r="M6" s="9" t="s">
        <v>22</v>
      </c>
      <c r="N6" s="4">
        <v>20</v>
      </c>
      <c r="O6" s="4">
        <v>19</v>
      </c>
      <c r="P6" s="4">
        <v>18</v>
      </c>
      <c r="Q6" s="4">
        <v>17</v>
      </c>
      <c r="R6" s="4">
        <v>17</v>
      </c>
    </row>
    <row r="7" spans="1:18" x14ac:dyDescent="0.3">
      <c r="A7" s="2" t="s">
        <v>21</v>
      </c>
      <c r="B7" s="2" t="s">
        <v>10</v>
      </c>
      <c r="C7" s="2" t="s">
        <v>11</v>
      </c>
      <c r="D7" s="2" t="s">
        <v>22</v>
      </c>
      <c r="E7" s="3">
        <v>352</v>
      </c>
      <c r="F7" s="4">
        <v>43760000</v>
      </c>
      <c r="G7" s="2"/>
      <c r="H7" s="4">
        <v>29600</v>
      </c>
      <c r="I7" s="4">
        <v>47000</v>
      </c>
      <c r="J7" s="4">
        <f t="shared" si="0"/>
        <v>1159894400</v>
      </c>
      <c r="K7" s="2" t="str" cm="1">
        <f t="array" ref="K7">fnMD평가(G7,H7)</f>
        <v/>
      </c>
      <c r="M7" s="2" t="s">
        <v>17</v>
      </c>
      <c r="N7" s="4">
        <v>12</v>
      </c>
      <c r="O7" s="4">
        <v>11</v>
      </c>
      <c r="P7" s="4">
        <v>10</v>
      </c>
      <c r="Q7" s="4">
        <v>9</v>
      </c>
      <c r="R7" s="4">
        <v>9</v>
      </c>
    </row>
    <row r="8" spans="1:18" x14ac:dyDescent="0.3">
      <c r="A8" s="2" t="s">
        <v>23</v>
      </c>
      <c r="B8" s="2" t="s">
        <v>24</v>
      </c>
      <c r="C8" s="2" t="s">
        <v>25</v>
      </c>
      <c r="D8" s="2" t="s">
        <v>26</v>
      </c>
      <c r="E8" s="3">
        <v>456</v>
      </c>
      <c r="F8" s="4">
        <v>14370000</v>
      </c>
      <c r="G8" s="2"/>
      <c r="H8" s="4">
        <v>72400</v>
      </c>
      <c r="I8" s="4">
        <v>11000</v>
      </c>
      <c r="J8" s="4">
        <f t="shared" si="0"/>
        <v>451886000</v>
      </c>
      <c r="K8" s="2" t="str" cm="1">
        <f t="array" ref="K8">fnMD평가(G8,H8)</f>
        <v/>
      </c>
      <c r="M8" s="9" t="s">
        <v>26</v>
      </c>
      <c r="N8" s="4">
        <v>15</v>
      </c>
      <c r="O8" s="4">
        <v>13</v>
      </c>
      <c r="P8" s="4">
        <v>12</v>
      </c>
      <c r="Q8" s="4">
        <v>10</v>
      </c>
      <c r="R8" s="4">
        <v>9</v>
      </c>
    </row>
    <row r="9" spans="1:18" x14ac:dyDescent="0.3">
      <c r="A9" s="2" t="s">
        <v>27</v>
      </c>
      <c r="B9" s="2" t="s">
        <v>15</v>
      </c>
      <c r="C9" s="2" t="s">
        <v>16</v>
      </c>
      <c r="D9" s="2" t="s">
        <v>17</v>
      </c>
      <c r="E9" s="3">
        <v>512</v>
      </c>
      <c r="F9" s="4">
        <v>56250000</v>
      </c>
      <c r="G9" s="2"/>
      <c r="H9" s="4">
        <v>44600</v>
      </c>
      <c r="I9" s="4">
        <v>37000</v>
      </c>
      <c r="J9" s="4">
        <f t="shared" si="0"/>
        <v>1388433200</v>
      </c>
      <c r="K9" s="2" t="str" cm="1">
        <f t="array" ref="K9">fnMD평가(G9,H9)</f>
        <v/>
      </c>
    </row>
    <row r="10" spans="1:18" x14ac:dyDescent="0.3">
      <c r="A10" s="2" t="s">
        <v>28</v>
      </c>
      <c r="B10" s="2" t="s">
        <v>24</v>
      </c>
      <c r="C10" s="2" t="s">
        <v>25</v>
      </c>
      <c r="D10" s="2" t="s">
        <v>12</v>
      </c>
      <c r="E10" s="3">
        <v>288</v>
      </c>
      <c r="F10" s="4">
        <v>22450000</v>
      </c>
      <c r="G10" s="2" t="s">
        <v>13</v>
      </c>
      <c r="H10" s="4">
        <v>2300</v>
      </c>
      <c r="I10" s="4">
        <v>42000</v>
      </c>
      <c r="J10" s="4">
        <f t="shared" si="0"/>
        <v>60902000</v>
      </c>
      <c r="K10" s="2" t="str" cm="1">
        <f t="array" ref="K10">fnMD평가(G10,H10)</f>
        <v/>
      </c>
      <c r="M10" s="8" t="s">
        <v>79</v>
      </c>
    </row>
    <row r="11" spans="1:18" x14ac:dyDescent="0.3">
      <c r="A11" s="2" t="s">
        <v>29</v>
      </c>
      <c r="B11" s="2" t="s">
        <v>19</v>
      </c>
      <c r="C11" s="2" t="s">
        <v>11</v>
      </c>
      <c r="D11" s="2" t="s">
        <v>22</v>
      </c>
      <c r="E11" s="3">
        <v>352</v>
      </c>
      <c r="F11" s="4">
        <v>65830000</v>
      </c>
      <c r="G11" s="2" t="s">
        <v>13</v>
      </c>
      <c r="H11" s="4">
        <v>26500</v>
      </c>
      <c r="I11" s="4">
        <v>48000</v>
      </c>
      <c r="J11" s="4">
        <f t="shared" si="0"/>
        <v>1038266000</v>
      </c>
      <c r="K11" s="2" t="str" cm="1">
        <f t="array" ref="K11">fnMD평가(G11,H11)</f>
        <v>추천</v>
      </c>
      <c r="M11" s="10" t="s">
        <v>2</v>
      </c>
      <c r="N11" s="11" t="s">
        <v>80</v>
      </c>
      <c r="O11" s="11" t="s">
        <v>81</v>
      </c>
    </row>
    <row r="12" spans="1:18" x14ac:dyDescent="0.3">
      <c r="A12" s="2" t="s">
        <v>30</v>
      </c>
      <c r="B12" s="2" t="s">
        <v>24</v>
      </c>
      <c r="C12" s="2" t="s">
        <v>16</v>
      </c>
      <c r="D12" s="2" t="s">
        <v>17</v>
      </c>
      <c r="E12" s="3">
        <v>296</v>
      </c>
      <c r="F12" s="4">
        <v>42180000</v>
      </c>
      <c r="G12" s="2"/>
      <c r="H12" s="4">
        <v>72900</v>
      </c>
      <c r="I12" s="4">
        <v>24000</v>
      </c>
      <c r="J12" s="4">
        <f t="shared" si="0"/>
        <v>1470057600</v>
      </c>
      <c r="K12" s="2" t="str" cm="1">
        <f t="array" ref="K12">fnMD평가(G12,H12)</f>
        <v/>
      </c>
      <c r="M12" s="2" t="s">
        <v>16</v>
      </c>
      <c r="N12" s="3" t="str">
        <f t="array" ref="N12">REPT("▣",SUM(IF(($C$3:$C$35=$M12),$H$3:$H$35))/100000)</f>
        <v>▣▣▣</v>
      </c>
      <c r="O12" s="2" t="str">
        <f t="array" ref="O12">INDEX($A$3:$A$35,MATCH(MAX(($C$3:$C$35=$M12)*$H$3:$H$35),$H$3:$H$35,0))</f>
        <v>SC-H04</v>
      </c>
    </row>
    <row r="13" spans="1:18" x14ac:dyDescent="0.3">
      <c r="A13" s="2" t="s">
        <v>31</v>
      </c>
      <c r="B13" s="2" t="s">
        <v>24</v>
      </c>
      <c r="C13" s="2" t="s">
        <v>11</v>
      </c>
      <c r="D13" s="2" t="s">
        <v>17</v>
      </c>
      <c r="E13" s="3">
        <v>416</v>
      </c>
      <c r="F13" s="4">
        <v>33720000</v>
      </c>
      <c r="G13" s="2"/>
      <c r="H13" s="4">
        <v>10400</v>
      </c>
      <c r="I13" s="4">
        <v>33000</v>
      </c>
      <c r="J13" s="4">
        <f t="shared" si="0"/>
        <v>270542400</v>
      </c>
      <c r="K13" s="2" t="str" cm="1">
        <f t="array" ref="K13">fnMD평가(G13,H13)</f>
        <v/>
      </c>
      <c r="M13" s="2" t="s">
        <v>25</v>
      </c>
      <c r="N13" s="3" t="str">
        <f t="array" ref="N13">REPT("▣",SUM(IF(($C$3:$C$35=$M13),$H$3:$H$35))/100000)</f>
        <v>▣▣▣</v>
      </c>
      <c r="O13" s="2" t="str">
        <f t="array" ref="O13">INDEX($A$3:$A$35,MATCH(MAX(($C$3:$C$35=$M13)*$H$3:$H$35),$H$3:$H$35,0))</f>
        <v>SC-L01</v>
      </c>
    </row>
    <row r="14" spans="1:18" x14ac:dyDescent="0.3">
      <c r="A14" s="2" t="s">
        <v>32</v>
      </c>
      <c r="B14" s="2" t="s">
        <v>24</v>
      </c>
      <c r="C14" s="2" t="s">
        <v>33</v>
      </c>
      <c r="D14" s="2" t="s">
        <v>26</v>
      </c>
      <c r="E14" s="3">
        <v>392</v>
      </c>
      <c r="F14" s="4">
        <v>31540000</v>
      </c>
      <c r="G14" s="2"/>
      <c r="H14" s="4">
        <v>33600</v>
      </c>
      <c r="I14" s="4">
        <v>26000</v>
      </c>
      <c r="J14" s="4">
        <f t="shared" si="0"/>
        <v>684005600</v>
      </c>
      <c r="K14" s="2" t="str" cm="1">
        <f t="array" ref="K14">fnMD평가(G14,H14)</f>
        <v/>
      </c>
      <c r="M14" s="2" t="s">
        <v>11</v>
      </c>
      <c r="N14" s="3" t="str">
        <f t="array" ref="N14">REPT("▣",SUM(IF(($C$3:$C$35=$M14),$H$3:$H$35))/100000)</f>
        <v>▣▣</v>
      </c>
      <c r="O14" s="2" t="str">
        <f t="array" ref="O14">INDEX($A$3:$A$35,MATCH(MAX(($C$3:$C$35=$M14)*$H$3:$H$35),$H$3:$H$35,0))</f>
        <v>SC-W02</v>
      </c>
    </row>
    <row r="15" spans="1:18" x14ac:dyDescent="0.3">
      <c r="A15" s="2" t="s">
        <v>34</v>
      </c>
      <c r="B15" s="2" t="s">
        <v>15</v>
      </c>
      <c r="C15" s="2" t="s">
        <v>25</v>
      </c>
      <c r="D15" s="2" t="s">
        <v>22</v>
      </c>
      <c r="E15" s="3">
        <v>584</v>
      </c>
      <c r="F15" s="4">
        <v>35680000</v>
      </c>
      <c r="G15" s="2"/>
      <c r="H15" s="4">
        <v>14400</v>
      </c>
      <c r="I15" s="4">
        <v>42000</v>
      </c>
      <c r="J15" s="4">
        <f t="shared" si="0"/>
        <v>426156800</v>
      </c>
      <c r="K15" s="2" t="str" cm="1">
        <f t="array" ref="K15">fnMD평가(G15,H15)</f>
        <v/>
      </c>
      <c r="M15" s="2" t="s">
        <v>33</v>
      </c>
      <c r="N15" s="3" t="str">
        <f t="array" ref="N15">REPT("▣",SUM(IF(($C$3:$C$35=$M15),$H$3:$H$35))/100000)</f>
        <v>▣▣</v>
      </c>
      <c r="O15" s="2" t="str">
        <f t="array" ref="O15">INDEX($A$3:$A$35,MATCH(MAX(($C$3:$C$35=$M15)*$H$3:$H$35),$H$3:$H$35,0))</f>
        <v>SC-Q02</v>
      </c>
    </row>
    <row r="16" spans="1:18" x14ac:dyDescent="0.3">
      <c r="A16" s="2" t="s">
        <v>35</v>
      </c>
      <c r="B16" s="2" t="s">
        <v>10</v>
      </c>
      <c r="C16" s="2" t="s">
        <v>16</v>
      </c>
      <c r="D16" s="2" t="s">
        <v>26</v>
      </c>
      <c r="E16" s="3">
        <v>360</v>
      </c>
      <c r="F16" s="4">
        <v>66950000</v>
      </c>
      <c r="G16" s="2" t="s">
        <v>13</v>
      </c>
      <c r="H16" s="4">
        <v>66800</v>
      </c>
      <c r="I16" s="4">
        <v>40000</v>
      </c>
      <c r="J16" s="4">
        <f t="shared" si="0"/>
        <v>2316474000</v>
      </c>
      <c r="K16" s="2" t="str" cm="1">
        <f t="array" ref="K16">fnMD평가(G16,H16)</f>
        <v>추천</v>
      </c>
    </row>
    <row r="17" spans="1:17" x14ac:dyDescent="0.3">
      <c r="A17" s="2" t="s">
        <v>36</v>
      </c>
      <c r="B17" s="2" t="s">
        <v>19</v>
      </c>
      <c r="C17" s="2" t="s">
        <v>25</v>
      </c>
      <c r="D17" s="2" t="s">
        <v>22</v>
      </c>
      <c r="E17" s="3">
        <v>256</v>
      </c>
      <c r="F17" s="4">
        <v>12500000</v>
      </c>
      <c r="G17" s="2"/>
      <c r="H17" s="4">
        <v>31700</v>
      </c>
      <c r="I17" s="4">
        <v>35000</v>
      </c>
      <c r="J17" s="4">
        <f t="shared" si="0"/>
        <v>942811200</v>
      </c>
      <c r="K17" s="2" t="str" cm="1">
        <f t="array" ref="K17">fnMD평가(G17,H17)</f>
        <v/>
      </c>
      <c r="M17" s="8" t="s">
        <v>82</v>
      </c>
    </row>
    <row r="18" spans="1:17" x14ac:dyDescent="0.3">
      <c r="A18" s="2" t="s">
        <v>37</v>
      </c>
      <c r="B18" s="2" t="s">
        <v>24</v>
      </c>
      <c r="C18" s="2" t="s">
        <v>25</v>
      </c>
      <c r="D18" s="2" t="s">
        <v>22</v>
      </c>
      <c r="E18" s="3">
        <v>400</v>
      </c>
      <c r="F18" s="4">
        <v>57410000</v>
      </c>
      <c r="G18" s="2"/>
      <c r="H18" s="4">
        <v>15200</v>
      </c>
      <c r="I18" s="4">
        <v>16000</v>
      </c>
      <c r="J18" s="4">
        <f t="shared" si="0"/>
        <v>76350000</v>
      </c>
      <c r="K18" s="2" t="str" cm="1">
        <f t="array" ref="K18">fnMD평가(G18,H18)</f>
        <v/>
      </c>
      <c r="M18" s="2" t="s">
        <v>1</v>
      </c>
      <c r="N18" s="11" t="s">
        <v>12</v>
      </c>
      <c r="O18" s="11" t="s">
        <v>22</v>
      </c>
      <c r="P18" s="11" t="s">
        <v>17</v>
      </c>
      <c r="Q18" s="11" t="s">
        <v>26</v>
      </c>
    </row>
    <row r="19" spans="1:17" x14ac:dyDescent="0.3">
      <c r="A19" s="2" t="s">
        <v>38</v>
      </c>
      <c r="B19" s="2" t="s">
        <v>24</v>
      </c>
      <c r="C19" s="2" t="s">
        <v>33</v>
      </c>
      <c r="D19" s="2" t="s">
        <v>12</v>
      </c>
      <c r="E19" s="3">
        <v>424</v>
      </c>
      <c r="F19" s="4">
        <v>14210000</v>
      </c>
      <c r="G19" s="2" t="s">
        <v>13</v>
      </c>
      <c r="H19" s="4">
        <v>69400</v>
      </c>
      <c r="I19" s="4">
        <v>26000</v>
      </c>
      <c r="J19" s="4">
        <f t="shared" si="0"/>
        <v>1260529200</v>
      </c>
      <c r="K19" s="2" t="str" cm="1">
        <f t="array" ref="K19">fnMD평가(G19,H19)</f>
        <v>추천</v>
      </c>
      <c r="M19" s="2" t="s">
        <v>19</v>
      </c>
      <c r="N19" s="2" t="str">
        <f>TEXT(COUNTIFS($B$3:$B$35,$M19,$D$3:$D$35,N$18),"0개")</f>
        <v>0개</v>
      </c>
      <c r="O19" s="2" t="str">
        <f t="shared" ref="O19:Q22" si="1">TEXT(COUNTIFS($B$3:$B$35,$M19,$D$3:$D$35,O$18),"0개")</f>
        <v>4개</v>
      </c>
      <c r="P19" s="2" t="str">
        <f t="shared" si="1"/>
        <v>2개</v>
      </c>
      <c r="Q19" s="2" t="str">
        <f t="shared" si="1"/>
        <v>0개</v>
      </c>
    </row>
    <row r="20" spans="1:17" x14ac:dyDescent="0.3">
      <c r="A20" s="2" t="s">
        <v>39</v>
      </c>
      <c r="B20" s="2" t="s">
        <v>10</v>
      </c>
      <c r="C20" s="2" t="s">
        <v>33</v>
      </c>
      <c r="D20" s="2" t="s">
        <v>12</v>
      </c>
      <c r="E20" s="3">
        <v>576</v>
      </c>
      <c r="F20" s="4">
        <v>21570000</v>
      </c>
      <c r="G20" s="2" t="s">
        <v>13</v>
      </c>
      <c r="H20" s="4">
        <v>51300</v>
      </c>
      <c r="I20" s="4">
        <v>10000</v>
      </c>
      <c r="J20" s="4">
        <f t="shared" si="0"/>
        <v>-10899600</v>
      </c>
      <c r="K20" s="2" t="str" cm="1">
        <f t="array" ref="K20">fnMD평가(G20,H20)</f>
        <v>추천</v>
      </c>
      <c r="M20" s="2" t="s">
        <v>15</v>
      </c>
      <c r="N20" s="2" t="str">
        <f t="shared" ref="N20:N22" si="2">TEXT(COUNTIFS($B$3:$B$35,$M20,$D$3:$D$35,N$18),"0개")</f>
        <v>2개</v>
      </c>
      <c r="O20" s="2" t="str">
        <f t="shared" si="1"/>
        <v>3개</v>
      </c>
      <c r="P20" s="2" t="str">
        <f t="shared" si="1"/>
        <v>3개</v>
      </c>
      <c r="Q20" s="2" t="str">
        <f t="shared" si="1"/>
        <v>1개</v>
      </c>
    </row>
    <row r="21" spans="1:17" x14ac:dyDescent="0.3">
      <c r="A21" s="2" t="s">
        <v>40</v>
      </c>
      <c r="B21" s="2" t="s">
        <v>15</v>
      </c>
      <c r="C21" s="2" t="s">
        <v>11</v>
      </c>
      <c r="D21" s="2" t="s">
        <v>22</v>
      </c>
      <c r="E21" s="3">
        <v>392</v>
      </c>
      <c r="F21" s="4">
        <v>30210000</v>
      </c>
      <c r="G21" s="2" t="s">
        <v>13</v>
      </c>
      <c r="H21" s="4">
        <v>13200</v>
      </c>
      <c r="I21" s="4">
        <v>31000</v>
      </c>
      <c r="J21" s="4">
        <f t="shared" si="0"/>
        <v>285850800</v>
      </c>
      <c r="K21" s="2" t="str" cm="1">
        <f t="array" ref="K21">fnMD평가(G21,H21)</f>
        <v/>
      </c>
      <c r="M21" s="2" t="s">
        <v>24</v>
      </c>
      <c r="N21" s="2" t="str">
        <f t="shared" si="2"/>
        <v>2개</v>
      </c>
      <c r="O21" s="2" t="str">
        <f t="shared" si="1"/>
        <v>1개</v>
      </c>
      <c r="P21" s="2" t="str">
        <f t="shared" si="1"/>
        <v>2개</v>
      </c>
      <c r="Q21" s="2" t="str">
        <f t="shared" si="1"/>
        <v>2개</v>
      </c>
    </row>
    <row r="22" spans="1:17" x14ac:dyDescent="0.3">
      <c r="A22" s="2" t="s">
        <v>41</v>
      </c>
      <c r="B22" s="2" t="s">
        <v>10</v>
      </c>
      <c r="C22" s="2" t="s">
        <v>25</v>
      </c>
      <c r="D22" s="2" t="s">
        <v>26</v>
      </c>
      <c r="E22" s="3">
        <v>472</v>
      </c>
      <c r="F22" s="4">
        <v>15060000</v>
      </c>
      <c r="G22" s="2"/>
      <c r="H22" s="4">
        <v>36800</v>
      </c>
      <c r="I22" s="4">
        <v>22000</v>
      </c>
      <c r="J22" s="4">
        <f t="shared" si="0"/>
        <v>620844000</v>
      </c>
      <c r="K22" s="2" t="str" cm="1">
        <f t="array" ref="K22">fnMD평가(G22,H22)</f>
        <v/>
      </c>
      <c r="M22" s="2" t="s">
        <v>10</v>
      </c>
      <c r="N22" s="2" t="str">
        <f t="shared" si="2"/>
        <v>2개</v>
      </c>
      <c r="O22" s="2" t="str">
        <f t="shared" si="1"/>
        <v>4개</v>
      </c>
      <c r="P22" s="2" t="str">
        <f t="shared" si="1"/>
        <v>1개</v>
      </c>
      <c r="Q22" s="2" t="str">
        <f t="shared" si="1"/>
        <v>4개</v>
      </c>
    </row>
    <row r="23" spans="1:17" x14ac:dyDescent="0.3">
      <c r="A23" s="2" t="s">
        <v>42</v>
      </c>
      <c r="B23" s="2" t="s">
        <v>10</v>
      </c>
      <c r="C23" s="2" t="s">
        <v>33</v>
      </c>
      <c r="D23" s="2" t="s">
        <v>22</v>
      </c>
      <c r="E23" s="3">
        <v>408</v>
      </c>
      <c r="F23" s="4">
        <v>16300000</v>
      </c>
      <c r="G23" s="2" t="s">
        <v>13</v>
      </c>
      <c r="H23" s="4">
        <v>12600</v>
      </c>
      <c r="I23" s="4">
        <v>50000</v>
      </c>
      <c r="J23" s="4">
        <f t="shared" si="0"/>
        <v>526306400</v>
      </c>
      <c r="K23" s="2" t="str" cm="1">
        <f t="array" ref="K23">fnMD평가(G23,H23)</f>
        <v/>
      </c>
    </row>
    <row r="24" spans="1:17" x14ac:dyDescent="0.3">
      <c r="A24" s="2" t="s">
        <v>43</v>
      </c>
      <c r="B24" s="2" t="s">
        <v>10</v>
      </c>
      <c r="C24" s="2" t="s">
        <v>33</v>
      </c>
      <c r="D24" s="2" t="s">
        <v>26</v>
      </c>
      <c r="E24" s="3">
        <v>264</v>
      </c>
      <c r="F24" s="4">
        <v>13690000</v>
      </c>
      <c r="G24" s="2"/>
      <c r="H24" s="4">
        <v>33500</v>
      </c>
      <c r="I24" s="4">
        <v>46000</v>
      </c>
      <c r="J24" s="4">
        <f t="shared" si="0"/>
        <v>1412338000</v>
      </c>
      <c r="K24" s="2" t="str" cm="1">
        <f t="array" ref="K24">fnMD평가(G24,H24)</f>
        <v/>
      </c>
    </row>
    <row r="25" spans="1:17" x14ac:dyDescent="0.3">
      <c r="A25" s="2" t="s">
        <v>44</v>
      </c>
      <c r="B25" s="2" t="s">
        <v>19</v>
      </c>
      <c r="C25" s="2" t="s">
        <v>25</v>
      </c>
      <c r="D25" s="2" t="s">
        <v>17</v>
      </c>
      <c r="E25" s="3">
        <v>256</v>
      </c>
      <c r="F25" s="4">
        <v>50730000</v>
      </c>
      <c r="G25" s="2"/>
      <c r="H25" s="4">
        <v>57900</v>
      </c>
      <c r="I25" s="4">
        <v>28000</v>
      </c>
      <c r="J25" s="4">
        <f t="shared" si="0"/>
        <v>1407423600</v>
      </c>
      <c r="K25" s="2" t="str" cm="1">
        <f t="array" ref="K25">fnMD평가(G25,H25)</f>
        <v/>
      </c>
    </row>
    <row r="26" spans="1:17" x14ac:dyDescent="0.3">
      <c r="A26" s="2" t="s">
        <v>45</v>
      </c>
      <c r="B26" s="2" t="s">
        <v>15</v>
      </c>
      <c r="C26" s="2" t="s">
        <v>16</v>
      </c>
      <c r="D26" s="2" t="s">
        <v>22</v>
      </c>
      <c r="E26" s="3">
        <v>536</v>
      </c>
      <c r="F26" s="4">
        <v>45060000</v>
      </c>
      <c r="G26" s="2"/>
      <c r="H26" s="4">
        <v>71100</v>
      </c>
      <c r="I26" s="4">
        <v>40000</v>
      </c>
      <c r="J26" s="4">
        <f t="shared" si="0"/>
        <v>2151076800</v>
      </c>
      <c r="K26" s="2" t="str" cm="1">
        <f t="array" ref="K26">fnMD평가(G26,H26)</f>
        <v/>
      </c>
    </row>
    <row r="27" spans="1:17" x14ac:dyDescent="0.3">
      <c r="A27" s="2" t="s">
        <v>46</v>
      </c>
      <c r="B27" s="2" t="s">
        <v>19</v>
      </c>
      <c r="C27" s="2" t="s">
        <v>33</v>
      </c>
      <c r="D27" s="2" t="s">
        <v>22</v>
      </c>
      <c r="E27" s="3">
        <v>296</v>
      </c>
      <c r="F27" s="4">
        <v>25880000</v>
      </c>
      <c r="G27" s="2"/>
      <c r="H27" s="4">
        <v>2600</v>
      </c>
      <c r="I27" s="4">
        <v>44000</v>
      </c>
      <c r="J27" s="4">
        <f t="shared" si="0"/>
        <v>73897600</v>
      </c>
      <c r="K27" s="2" t="str" cm="1">
        <f t="array" ref="K27">fnMD평가(G27,H27)</f>
        <v/>
      </c>
    </row>
    <row r="28" spans="1:17" x14ac:dyDescent="0.3">
      <c r="A28" s="2" t="s">
        <v>47</v>
      </c>
      <c r="B28" s="2" t="s">
        <v>15</v>
      </c>
      <c r="C28" s="2" t="s">
        <v>25</v>
      </c>
      <c r="D28" s="2" t="s">
        <v>26</v>
      </c>
      <c r="E28" s="3">
        <v>560</v>
      </c>
      <c r="F28" s="4">
        <v>48810000</v>
      </c>
      <c r="G28" s="2" t="s">
        <v>13</v>
      </c>
      <c r="H28" s="4">
        <v>43100</v>
      </c>
      <c r="I28" s="4">
        <v>8000</v>
      </c>
      <c r="J28" s="4">
        <f t="shared" si="0"/>
        <v>78766000</v>
      </c>
      <c r="K28" s="2" t="str" cm="1">
        <f t="array" ref="K28">fnMD평가(G28,H28)</f>
        <v>추천</v>
      </c>
    </row>
    <row r="29" spans="1:17" x14ac:dyDescent="0.3">
      <c r="A29" s="2" t="s">
        <v>48</v>
      </c>
      <c r="B29" s="2" t="s">
        <v>10</v>
      </c>
      <c r="C29" s="2" t="s">
        <v>11</v>
      </c>
      <c r="D29" s="2" t="s">
        <v>26</v>
      </c>
      <c r="E29" s="3">
        <v>456</v>
      </c>
      <c r="F29" s="4">
        <v>30340000</v>
      </c>
      <c r="G29" s="2"/>
      <c r="H29" s="4">
        <v>71200</v>
      </c>
      <c r="I29" s="4">
        <v>41000</v>
      </c>
      <c r="J29" s="4">
        <f t="shared" si="0"/>
        <v>2564188000</v>
      </c>
      <c r="K29" s="2" t="str" cm="1">
        <f t="array" ref="K29">fnMD평가(G29,H29)</f>
        <v/>
      </c>
    </row>
    <row r="30" spans="1:17" x14ac:dyDescent="0.3">
      <c r="A30" s="2" t="s">
        <v>49</v>
      </c>
      <c r="B30" s="2" t="s">
        <v>10</v>
      </c>
      <c r="C30" s="2" t="s">
        <v>25</v>
      </c>
      <c r="D30" s="2" t="s">
        <v>22</v>
      </c>
      <c r="E30" s="3">
        <v>328</v>
      </c>
      <c r="F30" s="4">
        <v>27060000</v>
      </c>
      <c r="G30" s="2"/>
      <c r="H30" s="4">
        <v>1300</v>
      </c>
      <c r="I30" s="4">
        <v>35000</v>
      </c>
      <c r="J30" s="4">
        <f t="shared" si="0"/>
        <v>10764800</v>
      </c>
      <c r="K30" s="2" t="str" cm="1">
        <f t="array" ref="K30">fnMD평가(G30,H30)</f>
        <v/>
      </c>
    </row>
    <row r="31" spans="1:17" x14ac:dyDescent="0.3">
      <c r="A31" s="2" t="s">
        <v>50</v>
      </c>
      <c r="B31" s="2" t="s">
        <v>10</v>
      </c>
      <c r="C31" s="2" t="s">
        <v>11</v>
      </c>
      <c r="D31" s="2" t="s">
        <v>17</v>
      </c>
      <c r="E31" s="3">
        <v>520</v>
      </c>
      <c r="F31" s="4">
        <v>38300000</v>
      </c>
      <c r="G31" s="2" t="s">
        <v>13</v>
      </c>
      <c r="H31" s="4">
        <v>25500</v>
      </c>
      <c r="I31" s="4">
        <v>12000</v>
      </c>
      <c r="J31" s="4">
        <f t="shared" si="0"/>
        <v>148360000</v>
      </c>
      <c r="K31" s="2" t="str" cm="1">
        <f t="array" ref="K31">fnMD평가(G31,H31)</f>
        <v>추천</v>
      </c>
    </row>
    <row r="32" spans="1:17" x14ac:dyDescent="0.3">
      <c r="A32" s="2" t="s">
        <v>51</v>
      </c>
      <c r="B32" s="2" t="s">
        <v>10</v>
      </c>
      <c r="C32" s="2" t="s">
        <v>25</v>
      </c>
      <c r="D32" s="2" t="s">
        <v>22</v>
      </c>
      <c r="E32" s="3">
        <v>576</v>
      </c>
      <c r="F32" s="4">
        <v>42910000</v>
      </c>
      <c r="G32" s="2"/>
      <c r="H32" s="4">
        <v>17000</v>
      </c>
      <c r="I32" s="4">
        <v>15000</v>
      </c>
      <c r="J32" s="4">
        <f t="shared" si="0"/>
        <v>45626000</v>
      </c>
      <c r="K32" s="2" t="str" cm="1">
        <f t="array" ref="K32">fnMD평가(G32,H32)</f>
        <v/>
      </c>
    </row>
    <row r="33" spans="1:11" x14ac:dyDescent="0.3">
      <c r="A33" s="2" t="s">
        <v>52</v>
      </c>
      <c r="B33" s="2" t="s">
        <v>15</v>
      </c>
      <c r="C33" s="2" t="s">
        <v>33</v>
      </c>
      <c r="D33" s="2" t="s">
        <v>12</v>
      </c>
      <c r="E33" s="3">
        <v>576</v>
      </c>
      <c r="F33" s="4">
        <v>22830000</v>
      </c>
      <c r="G33" s="2"/>
      <c r="H33" s="4">
        <v>4800</v>
      </c>
      <c r="I33" s="4">
        <v>25000</v>
      </c>
      <c r="J33" s="4">
        <f t="shared" si="0"/>
        <v>50168400</v>
      </c>
      <c r="K33" s="2" t="str" cm="1">
        <f t="array" ref="K33">fnMD평가(G33,H33)</f>
        <v/>
      </c>
    </row>
    <row r="34" spans="1:11" x14ac:dyDescent="0.3">
      <c r="A34" s="2" t="s">
        <v>53</v>
      </c>
      <c r="B34" s="2" t="s">
        <v>15</v>
      </c>
      <c r="C34" s="2" t="s">
        <v>25</v>
      </c>
      <c r="D34" s="2" t="s">
        <v>17</v>
      </c>
      <c r="E34" s="3">
        <v>256</v>
      </c>
      <c r="F34" s="4">
        <v>45250000</v>
      </c>
      <c r="G34" s="2" t="s">
        <v>13</v>
      </c>
      <c r="H34" s="4">
        <v>10100</v>
      </c>
      <c r="I34" s="4">
        <v>38000</v>
      </c>
      <c r="J34" s="4">
        <f t="shared" si="0"/>
        <v>310108400</v>
      </c>
      <c r="K34" s="2" t="str" cm="1">
        <f t="array" ref="K34">fnMD평가(G34,H34)</f>
        <v/>
      </c>
    </row>
    <row r="35" spans="1:11" x14ac:dyDescent="0.3">
      <c r="A35" s="2" t="s">
        <v>54</v>
      </c>
      <c r="B35" s="2" t="s">
        <v>19</v>
      </c>
      <c r="C35" s="2" t="s">
        <v>16</v>
      </c>
      <c r="D35" s="2" t="s">
        <v>22</v>
      </c>
      <c r="E35" s="3">
        <v>408</v>
      </c>
      <c r="F35" s="4">
        <v>51580000</v>
      </c>
      <c r="G35" s="2" t="s">
        <v>13</v>
      </c>
      <c r="H35" s="4">
        <v>28500</v>
      </c>
      <c r="I35" s="4">
        <v>50000</v>
      </c>
      <c r="J35" s="4">
        <f t="shared" si="0"/>
        <v>1175744000</v>
      </c>
      <c r="K35" s="2" t="str" cm="1">
        <f t="array" ref="K35">fnMD평가(G35,H35)</f>
        <v>추천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CC609-AB1C-453C-954F-0F8D754E0C07}">
  <sheetPr codeName="Sheet9"/>
  <dimension ref="A1:D34"/>
  <sheetViews>
    <sheetView workbookViewId="0"/>
  </sheetViews>
  <sheetFormatPr defaultRowHeight="16.5" x14ac:dyDescent="0.3"/>
  <cols>
    <col min="1" max="1" width="7.5" bestFit="1" customWidth="1"/>
    <col min="2" max="2" width="9.375" bestFit="1" customWidth="1"/>
    <col min="3" max="4" width="11.25" bestFit="1" customWidth="1"/>
  </cols>
  <sheetData>
    <row r="1" spans="1:4" x14ac:dyDescent="0.3">
      <c r="A1" t="s">
        <v>1</v>
      </c>
      <c r="B1" t="s">
        <v>2</v>
      </c>
      <c r="C1" t="s">
        <v>6</v>
      </c>
      <c r="D1" t="s">
        <v>7</v>
      </c>
    </row>
    <row r="2" spans="1:4" x14ac:dyDescent="0.3">
      <c r="A2" s="22" t="s">
        <v>10</v>
      </c>
      <c r="B2" s="22" t="s">
        <v>11</v>
      </c>
      <c r="C2">
        <v>65600</v>
      </c>
      <c r="D2">
        <v>30000</v>
      </c>
    </row>
    <row r="3" spans="1:4" x14ac:dyDescent="0.3">
      <c r="A3" s="22" t="s">
        <v>15</v>
      </c>
      <c r="B3" s="22" t="s">
        <v>16</v>
      </c>
      <c r="C3">
        <v>44900</v>
      </c>
      <c r="D3">
        <v>32000</v>
      </c>
    </row>
    <row r="4" spans="1:4" x14ac:dyDescent="0.3">
      <c r="A4" s="22" t="s">
        <v>19</v>
      </c>
      <c r="B4" s="22" t="s">
        <v>11</v>
      </c>
      <c r="C4">
        <v>17700</v>
      </c>
      <c r="D4">
        <v>25000</v>
      </c>
    </row>
    <row r="5" spans="1:4" x14ac:dyDescent="0.3">
      <c r="A5" s="22" t="s">
        <v>15</v>
      </c>
      <c r="B5" s="22" t="s">
        <v>16</v>
      </c>
      <c r="C5">
        <v>12500</v>
      </c>
      <c r="D5">
        <v>16000</v>
      </c>
    </row>
    <row r="6" spans="1:4" x14ac:dyDescent="0.3">
      <c r="A6" s="22" t="s">
        <v>10</v>
      </c>
      <c r="B6" s="22" t="s">
        <v>11</v>
      </c>
      <c r="C6">
        <v>29600</v>
      </c>
      <c r="D6">
        <v>47000</v>
      </c>
    </row>
    <row r="7" spans="1:4" x14ac:dyDescent="0.3">
      <c r="A7" s="22" t="s">
        <v>24</v>
      </c>
      <c r="B7" s="22" t="s">
        <v>25</v>
      </c>
      <c r="C7">
        <v>72400</v>
      </c>
      <c r="D7">
        <v>11000</v>
      </c>
    </row>
    <row r="8" spans="1:4" x14ac:dyDescent="0.3">
      <c r="A8" s="22" t="s">
        <v>15</v>
      </c>
      <c r="B8" s="22" t="s">
        <v>16</v>
      </c>
      <c r="C8">
        <v>44600</v>
      </c>
      <c r="D8">
        <v>37000</v>
      </c>
    </row>
    <row r="9" spans="1:4" x14ac:dyDescent="0.3">
      <c r="A9" s="22" t="s">
        <v>24</v>
      </c>
      <c r="B9" s="22" t="s">
        <v>25</v>
      </c>
      <c r="C9">
        <v>2300</v>
      </c>
      <c r="D9">
        <v>42000</v>
      </c>
    </row>
    <row r="10" spans="1:4" x14ac:dyDescent="0.3">
      <c r="A10" s="22" t="s">
        <v>19</v>
      </c>
      <c r="B10" s="22" t="s">
        <v>11</v>
      </c>
      <c r="C10">
        <v>26500</v>
      </c>
      <c r="D10">
        <v>48000</v>
      </c>
    </row>
    <row r="11" spans="1:4" x14ac:dyDescent="0.3">
      <c r="A11" s="22" t="s">
        <v>24</v>
      </c>
      <c r="B11" s="22" t="s">
        <v>16</v>
      </c>
      <c r="C11">
        <v>72900</v>
      </c>
      <c r="D11">
        <v>24000</v>
      </c>
    </row>
    <row r="12" spans="1:4" x14ac:dyDescent="0.3">
      <c r="A12" s="22" t="s">
        <v>24</v>
      </c>
      <c r="B12" s="22" t="s">
        <v>11</v>
      </c>
      <c r="C12">
        <v>10400</v>
      </c>
      <c r="D12">
        <v>33000</v>
      </c>
    </row>
    <row r="13" spans="1:4" x14ac:dyDescent="0.3">
      <c r="A13" s="22" t="s">
        <v>24</v>
      </c>
      <c r="B13" s="22" t="s">
        <v>33</v>
      </c>
      <c r="C13">
        <v>33600</v>
      </c>
      <c r="D13">
        <v>26000</v>
      </c>
    </row>
    <row r="14" spans="1:4" x14ac:dyDescent="0.3">
      <c r="A14" s="22" t="s">
        <v>15</v>
      </c>
      <c r="B14" s="22" t="s">
        <v>25</v>
      </c>
      <c r="C14">
        <v>14400</v>
      </c>
      <c r="D14">
        <v>42000</v>
      </c>
    </row>
    <row r="15" spans="1:4" x14ac:dyDescent="0.3">
      <c r="A15" s="22" t="s">
        <v>10</v>
      </c>
      <c r="B15" s="22" t="s">
        <v>16</v>
      </c>
      <c r="C15">
        <v>66800</v>
      </c>
      <c r="D15">
        <v>40000</v>
      </c>
    </row>
    <row r="16" spans="1:4" x14ac:dyDescent="0.3">
      <c r="A16" s="22" t="s">
        <v>19</v>
      </c>
      <c r="B16" s="22" t="s">
        <v>25</v>
      </c>
      <c r="C16">
        <v>31700</v>
      </c>
      <c r="D16">
        <v>35000</v>
      </c>
    </row>
    <row r="17" spans="1:4" x14ac:dyDescent="0.3">
      <c r="A17" s="22" t="s">
        <v>24</v>
      </c>
      <c r="B17" s="22" t="s">
        <v>25</v>
      </c>
      <c r="C17">
        <v>15200</v>
      </c>
      <c r="D17">
        <v>16000</v>
      </c>
    </row>
    <row r="18" spans="1:4" x14ac:dyDescent="0.3">
      <c r="A18" s="22" t="s">
        <v>24</v>
      </c>
      <c r="B18" s="22" t="s">
        <v>33</v>
      </c>
      <c r="C18">
        <v>69400</v>
      </c>
      <c r="D18">
        <v>26000</v>
      </c>
    </row>
    <row r="19" spans="1:4" x14ac:dyDescent="0.3">
      <c r="A19" s="22" t="s">
        <v>10</v>
      </c>
      <c r="B19" s="22" t="s">
        <v>33</v>
      </c>
      <c r="C19">
        <v>51300</v>
      </c>
      <c r="D19">
        <v>10000</v>
      </c>
    </row>
    <row r="20" spans="1:4" x14ac:dyDescent="0.3">
      <c r="A20" s="22" t="s">
        <v>15</v>
      </c>
      <c r="B20" s="22" t="s">
        <v>11</v>
      </c>
      <c r="C20">
        <v>13200</v>
      </c>
      <c r="D20">
        <v>31000</v>
      </c>
    </row>
    <row r="21" spans="1:4" x14ac:dyDescent="0.3">
      <c r="A21" s="22" t="s">
        <v>10</v>
      </c>
      <c r="B21" s="22" t="s">
        <v>25</v>
      </c>
      <c r="C21">
        <v>36800</v>
      </c>
      <c r="D21">
        <v>22000</v>
      </c>
    </row>
    <row r="22" spans="1:4" x14ac:dyDescent="0.3">
      <c r="A22" s="22" t="s">
        <v>10</v>
      </c>
      <c r="B22" s="22" t="s">
        <v>33</v>
      </c>
      <c r="C22">
        <v>12600</v>
      </c>
      <c r="D22">
        <v>50000</v>
      </c>
    </row>
    <row r="23" spans="1:4" x14ac:dyDescent="0.3">
      <c r="A23" s="22" t="s">
        <v>10</v>
      </c>
      <c r="B23" s="22" t="s">
        <v>33</v>
      </c>
      <c r="C23">
        <v>33500</v>
      </c>
      <c r="D23">
        <v>46000</v>
      </c>
    </row>
    <row r="24" spans="1:4" x14ac:dyDescent="0.3">
      <c r="A24" s="22" t="s">
        <v>19</v>
      </c>
      <c r="B24" s="22" t="s">
        <v>25</v>
      </c>
      <c r="C24">
        <v>57900</v>
      </c>
      <c r="D24">
        <v>28000</v>
      </c>
    </row>
    <row r="25" spans="1:4" x14ac:dyDescent="0.3">
      <c r="A25" s="22" t="s">
        <v>15</v>
      </c>
      <c r="B25" s="22" t="s">
        <v>16</v>
      </c>
      <c r="C25">
        <v>71100</v>
      </c>
      <c r="D25">
        <v>40000</v>
      </c>
    </row>
    <row r="26" spans="1:4" x14ac:dyDescent="0.3">
      <c r="A26" s="22" t="s">
        <v>19</v>
      </c>
      <c r="B26" s="22" t="s">
        <v>33</v>
      </c>
      <c r="C26">
        <v>2600</v>
      </c>
      <c r="D26">
        <v>44000</v>
      </c>
    </row>
    <row r="27" spans="1:4" x14ac:dyDescent="0.3">
      <c r="A27" s="22" t="s">
        <v>15</v>
      </c>
      <c r="B27" s="22" t="s">
        <v>25</v>
      </c>
      <c r="C27">
        <v>43100</v>
      </c>
      <c r="D27">
        <v>8000</v>
      </c>
    </row>
    <row r="28" spans="1:4" x14ac:dyDescent="0.3">
      <c r="A28" s="22" t="s">
        <v>10</v>
      </c>
      <c r="B28" s="22" t="s">
        <v>11</v>
      </c>
      <c r="C28">
        <v>71200</v>
      </c>
      <c r="D28">
        <v>41000</v>
      </c>
    </row>
    <row r="29" spans="1:4" x14ac:dyDescent="0.3">
      <c r="A29" s="22" t="s">
        <v>10</v>
      </c>
      <c r="B29" s="22" t="s">
        <v>25</v>
      </c>
      <c r="C29">
        <v>1300</v>
      </c>
      <c r="D29">
        <v>35000</v>
      </c>
    </row>
    <row r="30" spans="1:4" x14ac:dyDescent="0.3">
      <c r="A30" s="22" t="s">
        <v>10</v>
      </c>
      <c r="B30" s="22" t="s">
        <v>11</v>
      </c>
      <c r="C30">
        <v>25500</v>
      </c>
      <c r="D30">
        <v>12000</v>
      </c>
    </row>
    <row r="31" spans="1:4" x14ac:dyDescent="0.3">
      <c r="A31" s="22" t="s">
        <v>10</v>
      </c>
      <c r="B31" s="22" t="s">
        <v>25</v>
      </c>
      <c r="C31">
        <v>17000</v>
      </c>
      <c r="D31">
        <v>15000</v>
      </c>
    </row>
    <row r="32" spans="1:4" x14ac:dyDescent="0.3">
      <c r="A32" s="22" t="s">
        <v>15</v>
      </c>
      <c r="B32" s="22" t="s">
        <v>33</v>
      </c>
      <c r="C32">
        <v>4800</v>
      </c>
      <c r="D32">
        <v>25000</v>
      </c>
    </row>
    <row r="33" spans="1:4" x14ac:dyDescent="0.3">
      <c r="A33" s="22" t="s">
        <v>15</v>
      </c>
      <c r="B33" s="22" t="s">
        <v>25</v>
      </c>
      <c r="C33">
        <v>10100</v>
      </c>
      <c r="D33">
        <v>38000</v>
      </c>
    </row>
    <row r="34" spans="1:4" x14ac:dyDescent="0.3">
      <c r="A34" s="22" t="s">
        <v>19</v>
      </c>
      <c r="B34" s="22" t="s">
        <v>16</v>
      </c>
      <c r="C34">
        <v>28500</v>
      </c>
      <c r="D34">
        <v>50000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3:H14"/>
  <sheetViews>
    <sheetView workbookViewId="0">
      <selection activeCell="C19" sqref="C19"/>
    </sheetView>
  </sheetViews>
  <sheetFormatPr defaultRowHeight="16.5" x14ac:dyDescent="0.3"/>
  <cols>
    <col min="1" max="1" width="3.375" customWidth="1"/>
    <col min="2" max="2" width="7.5" bestFit="1" customWidth="1"/>
    <col min="3" max="3" width="14.125" bestFit="1" customWidth="1"/>
    <col min="4" max="7" width="9.375" bestFit="1" customWidth="1"/>
    <col min="8" max="8" width="9.5" bestFit="1" customWidth="1"/>
    <col min="9" max="10" width="14.5" bestFit="1" customWidth="1"/>
    <col min="11" max="12" width="19.375" bestFit="1" customWidth="1"/>
  </cols>
  <sheetData>
    <row r="3" spans="2:8" x14ac:dyDescent="0.3">
      <c r="D3" s="23" t="s">
        <v>2</v>
      </c>
    </row>
    <row r="4" spans="2:8" x14ac:dyDescent="0.3">
      <c r="B4" s="23" t="s">
        <v>1</v>
      </c>
      <c r="C4" s="23" t="s">
        <v>134</v>
      </c>
      <c r="D4" t="s">
        <v>16</v>
      </c>
      <c r="E4" t="s">
        <v>33</v>
      </c>
      <c r="F4" t="s">
        <v>25</v>
      </c>
      <c r="G4" t="s">
        <v>11</v>
      </c>
      <c r="H4" t="s">
        <v>131</v>
      </c>
    </row>
    <row r="5" spans="2:8" x14ac:dyDescent="0.3">
      <c r="B5" t="s">
        <v>15</v>
      </c>
      <c r="C5" t="s">
        <v>132</v>
      </c>
      <c r="D5" s="24">
        <v>0.1558055805580558</v>
      </c>
      <c r="E5" s="24">
        <v>4.3204320432043202E-3</v>
      </c>
      <c r="F5" s="24">
        <v>6.0846084608460846E-2</v>
      </c>
      <c r="G5" s="24">
        <v>1.1881188118811881E-2</v>
      </c>
      <c r="H5" s="24">
        <v>0.23285328532853286</v>
      </c>
    </row>
    <row r="6" spans="2:8" x14ac:dyDescent="0.3">
      <c r="C6" t="s">
        <v>135</v>
      </c>
      <c r="D6" s="25">
        <v>31250</v>
      </c>
      <c r="E6" s="25">
        <v>25000</v>
      </c>
      <c r="F6" s="25">
        <v>29333.333333333332</v>
      </c>
      <c r="G6" s="25">
        <v>31000</v>
      </c>
      <c r="H6" s="25">
        <v>29888.888888888891</v>
      </c>
    </row>
    <row r="7" spans="2:8" x14ac:dyDescent="0.3">
      <c r="B7" t="s">
        <v>24</v>
      </c>
      <c r="C7" t="s">
        <v>132</v>
      </c>
      <c r="D7" s="24">
        <v>6.5616561656165612E-2</v>
      </c>
      <c r="E7" s="24">
        <v>9.2709270927092705E-2</v>
      </c>
      <c r="F7" s="24">
        <v>8.0918091809180914E-2</v>
      </c>
      <c r="G7" s="24">
        <v>9.3609360936093601E-3</v>
      </c>
      <c r="H7" s="24">
        <v>0.2486048604860486</v>
      </c>
    </row>
    <row r="8" spans="2:8" x14ac:dyDescent="0.3">
      <c r="C8" t="s">
        <v>135</v>
      </c>
      <c r="D8" s="25">
        <v>24000</v>
      </c>
      <c r="E8" s="25">
        <v>26000</v>
      </c>
      <c r="F8" s="25">
        <v>23000</v>
      </c>
      <c r="G8" s="25">
        <v>33000</v>
      </c>
      <c r="H8" s="25">
        <v>25428.571428571428</v>
      </c>
    </row>
    <row r="9" spans="2:8" x14ac:dyDescent="0.3">
      <c r="B9" t="s">
        <v>10</v>
      </c>
      <c r="C9" t="s">
        <v>132</v>
      </c>
      <c r="D9" s="24">
        <v>6.0126012601260125E-2</v>
      </c>
      <c r="E9" s="24">
        <v>8.7668766876687662E-2</v>
      </c>
      <c r="F9" s="24">
        <v>4.9594959495949595E-2</v>
      </c>
      <c r="G9" s="24">
        <v>0.17272727272727273</v>
      </c>
      <c r="H9" s="24">
        <v>0.37011701170117012</v>
      </c>
    </row>
    <row r="10" spans="2:8" x14ac:dyDescent="0.3">
      <c r="C10" t="s">
        <v>135</v>
      </c>
      <c r="D10" s="25">
        <v>40000</v>
      </c>
      <c r="E10" s="25">
        <v>35333.333333333336</v>
      </c>
      <c r="F10" s="25">
        <v>24000</v>
      </c>
      <c r="G10" s="25">
        <v>32500</v>
      </c>
      <c r="H10" s="25">
        <v>31636.363636363636</v>
      </c>
    </row>
    <row r="11" spans="2:8" x14ac:dyDescent="0.3">
      <c r="B11" t="s">
        <v>19</v>
      </c>
      <c r="C11" t="s">
        <v>132</v>
      </c>
      <c r="D11" s="24">
        <v>2.5652565256525654E-2</v>
      </c>
      <c r="E11" s="24">
        <v>2.34023402340234E-3</v>
      </c>
      <c r="F11" s="24">
        <v>8.0648064806480652E-2</v>
      </c>
      <c r="G11" s="24">
        <v>3.9783978397839787E-2</v>
      </c>
      <c r="H11" s="24">
        <v>0.14842484248424842</v>
      </c>
    </row>
    <row r="12" spans="2:8" x14ac:dyDescent="0.3">
      <c r="C12" t="s">
        <v>135</v>
      </c>
      <c r="D12" s="25">
        <v>50000</v>
      </c>
      <c r="E12" s="25">
        <v>44000</v>
      </c>
      <c r="F12" s="25">
        <v>31500</v>
      </c>
      <c r="G12" s="25">
        <v>36500</v>
      </c>
      <c r="H12" s="25">
        <v>38333.333333333336</v>
      </c>
    </row>
    <row r="13" spans="2:8" x14ac:dyDescent="0.3">
      <c r="B13" t="s">
        <v>133</v>
      </c>
      <c r="D13" s="24">
        <v>0.30720072007200722</v>
      </c>
      <c r="E13" s="24">
        <v>0.18703870387038704</v>
      </c>
      <c r="F13" s="24">
        <v>0.27200720072007201</v>
      </c>
      <c r="G13" s="24">
        <v>0.23375337533753376</v>
      </c>
      <c r="H13" s="24">
        <v>1</v>
      </c>
    </row>
    <row r="14" spans="2:8" x14ac:dyDescent="0.3">
      <c r="B14" t="s">
        <v>136</v>
      </c>
      <c r="D14" s="25">
        <v>34142.857142857145</v>
      </c>
      <c r="E14" s="25">
        <v>32428.571428571428</v>
      </c>
      <c r="F14" s="25">
        <v>26545.454545454544</v>
      </c>
      <c r="G14" s="25">
        <v>33375</v>
      </c>
      <c r="H14" s="25">
        <v>31060.60606060606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 filterMode="1"/>
  <dimension ref="A1:G18"/>
  <sheetViews>
    <sheetView workbookViewId="0">
      <selection activeCell="H24" sqref="H24"/>
    </sheetView>
  </sheetViews>
  <sheetFormatPr defaultRowHeight="16.5" x14ac:dyDescent="0.3"/>
  <sheetData>
    <row r="1" spans="1:7" ht="20.25" x14ac:dyDescent="0.3">
      <c r="A1" s="19" t="s">
        <v>83</v>
      </c>
      <c r="B1" s="19"/>
      <c r="C1" s="19"/>
      <c r="D1" s="19"/>
      <c r="E1" s="19"/>
      <c r="F1" s="19"/>
      <c r="G1" s="19"/>
    </row>
    <row r="3" spans="1:7" x14ac:dyDescent="0.3">
      <c r="A3" s="2" t="s">
        <v>84</v>
      </c>
      <c r="B3" s="2" t="s">
        <v>85</v>
      </c>
      <c r="C3" s="2" t="s">
        <v>86</v>
      </c>
      <c r="D3" s="2" t="s">
        <v>87</v>
      </c>
      <c r="E3" s="2" t="s">
        <v>88</v>
      </c>
      <c r="F3" s="2" t="s">
        <v>89</v>
      </c>
      <c r="G3" s="2" t="s">
        <v>90</v>
      </c>
    </row>
    <row r="4" spans="1:7" x14ac:dyDescent="0.3">
      <c r="A4" s="2">
        <v>1</v>
      </c>
      <c r="B4" s="2" t="s">
        <v>91</v>
      </c>
      <c r="C4" s="2" t="s">
        <v>92</v>
      </c>
      <c r="D4" s="2">
        <v>84.999999999999986</v>
      </c>
      <c r="E4" s="2">
        <v>92</v>
      </c>
      <c r="F4" s="2">
        <v>93</v>
      </c>
      <c r="G4" s="14">
        <f>AVERAGE(D4:F4)</f>
        <v>90</v>
      </c>
    </row>
    <row r="5" spans="1:7" hidden="1" x14ac:dyDescent="0.3">
      <c r="A5" s="2">
        <v>1</v>
      </c>
      <c r="B5" s="2" t="s">
        <v>98</v>
      </c>
      <c r="C5" s="2" t="s">
        <v>95</v>
      </c>
      <c r="D5" s="2">
        <v>72</v>
      </c>
      <c r="E5" s="2">
        <v>78</v>
      </c>
      <c r="F5" s="2">
        <v>80</v>
      </c>
      <c r="G5" s="14">
        <f>AVERAGE(D5:F5)</f>
        <v>76.666666666666671</v>
      </c>
    </row>
    <row r="6" spans="1:7" x14ac:dyDescent="0.3">
      <c r="A6" s="2">
        <v>1</v>
      </c>
      <c r="B6" s="2" t="s">
        <v>99</v>
      </c>
      <c r="C6" s="2" t="s">
        <v>95</v>
      </c>
      <c r="D6" s="2">
        <v>90</v>
      </c>
      <c r="E6" s="2">
        <v>93</v>
      </c>
      <c r="F6" s="2">
        <v>91</v>
      </c>
      <c r="G6" s="14">
        <f>AVERAGE(D6:F6)</f>
        <v>91.333333333333329</v>
      </c>
    </row>
    <row r="7" spans="1:7" x14ac:dyDescent="0.3">
      <c r="A7" s="2">
        <v>1</v>
      </c>
      <c r="B7" s="2" t="s">
        <v>100</v>
      </c>
      <c r="C7" s="2" t="s">
        <v>92</v>
      </c>
      <c r="D7" s="2">
        <v>95</v>
      </c>
      <c r="E7" s="2">
        <v>93</v>
      </c>
      <c r="F7" s="2">
        <v>92</v>
      </c>
      <c r="G7" s="14">
        <f>AVERAGE(D7:F7)</f>
        <v>93.333333333333329</v>
      </c>
    </row>
    <row r="8" spans="1:7" hidden="1" x14ac:dyDescent="0.3">
      <c r="A8" s="2">
        <v>2</v>
      </c>
      <c r="B8" s="2" t="s">
        <v>94</v>
      </c>
      <c r="C8" s="2" t="s">
        <v>95</v>
      </c>
      <c r="D8" s="2">
        <v>92</v>
      </c>
      <c r="E8" s="2">
        <v>85</v>
      </c>
      <c r="F8" s="2">
        <v>92</v>
      </c>
      <c r="G8" s="14">
        <f>AVERAGE(D8:F8)</f>
        <v>89.666666666666671</v>
      </c>
    </row>
    <row r="9" spans="1:7" x14ac:dyDescent="0.3">
      <c r="A9" s="2">
        <v>2</v>
      </c>
      <c r="B9" s="2" t="s">
        <v>96</v>
      </c>
      <c r="C9" s="2" t="s">
        <v>92</v>
      </c>
      <c r="D9" s="2">
        <v>93</v>
      </c>
      <c r="E9" s="2">
        <v>93</v>
      </c>
      <c r="F9" s="2">
        <v>95</v>
      </c>
      <c r="G9" s="14">
        <f>AVERAGE(D9:F9)</f>
        <v>93.666666666666671</v>
      </c>
    </row>
    <row r="10" spans="1:7" hidden="1" x14ac:dyDescent="0.3">
      <c r="A10" s="2">
        <v>2</v>
      </c>
      <c r="B10" s="2" t="s">
        <v>97</v>
      </c>
      <c r="C10" s="2" t="s">
        <v>95</v>
      </c>
      <c r="D10" s="2">
        <v>85</v>
      </c>
      <c r="E10" s="2">
        <v>86</v>
      </c>
      <c r="F10" s="2">
        <v>79</v>
      </c>
      <c r="G10" s="14">
        <f>AVERAGE(D10:F10)</f>
        <v>83.333333333333329</v>
      </c>
    </row>
    <row r="11" spans="1:7" hidden="1" x14ac:dyDescent="0.3">
      <c r="A11" s="2">
        <v>2</v>
      </c>
      <c r="B11" s="2" t="s">
        <v>105</v>
      </c>
      <c r="C11" s="2" t="s">
        <v>95</v>
      </c>
      <c r="D11" s="2">
        <v>82</v>
      </c>
      <c r="E11" s="2">
        <v>80</v>
      </c>
      <c r="F11" s="2">
        <v>86</v>
      </c>
      <c r="G11" s="14">
        <f>AVERAGE(D11:F11)</f>
        <v>82.666666666666671</v>
      </c>
    </row>
    <row r="12" spans="1:7" x14ac:dyDescent="0.3">
      <c r="A12" s="2">
        <v>2</v>
      </c>
      <c r="B12" s="2" t="s">
        <v>107</v>
      </c>
      <c r="C12" s="2" t="s">
        <v>95</v>
      </c>
      <c r="D12" s="2">
        <v>91</v>
      </c>
      <c r="E12" s="2">
        <v>90</v>
      </c>
      <c r="F12" s="2">
        <v>93</v>
      </c>
      <c r="G12" s="14">
        <f>AVERAGE(D12:F12)</f>
        <v>91.333333333333329</v>
      </c>
    </row>
    <row r="13" spans="1:7" x14ac:dyDescent="0.3">
      <c r="A13" s="2">
        <v>3</v>
      </c>
      <c r="B13" s="2" t="s">
        <v>93</v>
      </c>
      <c r="C13" s="2" t="s">
        <v>92</v>
      </c>
      <c r="D13" s="2">
        <v>86</v>
      </c>
      <c r="E13" s="2">
        <v>90</v>
      </c>
      <c r="F13" s="2">
        <v>90</v>
      </c>
      <c r="G13" s="14">
        <f>AVERAGE(D13:F13)</f>
        <v>88.666666666666671</v>
      </c>
    </row>
    <row r="14" spans="1:7" hidden="1" x14ac:dyDescent="0.3">
      <c r="A14" s="2">
        <v>3</v>
      </c>
      <c r="B14" s="2" t="s">
        <v>101</v>
      </c>
      <c r="C14" s="2" t="s">
        <v>95</v>
      </c>
      <c r="D14" s="2">
        <v>88</v>
      </c>
      <c r="E14" s="2">
        <v>82</v>
      </c>
      <c r="F14" s="2">
        <v>81</v>
      </c>
      <c r="G14" s="14">
        <f>AVERAGE(D14:F14)</f>
        <v>83.666666666666671</v>
      </c>
    </row>
    <row r="15" spans="1:7" hidden="1" x14ac:dyDescent="0.3">
      <c r="A15" s="2">
        <v>3</v>
      </c>
      <c r="B15" s="2" t="s">
        <v>102</v>
      </c>
      <c r="C15" s="2" t="s">
        <v>92</v>
      </c>
      <c r="D15" s="2">
        <v>75</v>
      </c>
      <c r="E15" s="2">
        <v>76</v>
      </c>
      <c r="F15" s="2">
        <v>75</v>
      </c>
      <c r="G15" s="14">
        <f>AVERAGE(D15:F15)</f>
        <v>75.333333333333329</v>
      </c>
    </row>
    <row r="16" spans="1:7" hidden="1" x14ac:dyDescent="0.3">
      <c r="A16" s="2">
        <v>3</v>
      </c>
      <c r="B16" s="2" t="s">
        <v>103</v>
      </c>
      <c r="C16" s="2" t="s">
        <v>95</v>
      </c>
      <c r="D16" s="2">
        <v>91</v>
      </c>
      <c r="E16" s="2">
        <v>94</v>
      </c>
      <c r="F16" s="2">
        <v>85</v>
      </c>
      <c r="G16" s="14">
        <f>AVERAGE(D16:F16)</f>
        <v>90</v>
      </c>
    </row>
    <row r="17" spans="1:7" hidden="1" x14ac:dyDescent="0.3">
      <c r="A17" s="2">
        <v>3</v>
      </c>
      <c r="B17" s="2" t="s">
        <v>104</v>
      </c>
      <c r="C17" s="2" t="s">
        <v>92</v>
      </c>
      <c r="D17" s="2">
        <v>76</v>
      </c>
      <c r="E17" s="2">
        <v>81</v>
      </c>
      <c r="F17" s="2">
        <v>78</v>
      </c>
      <c r="G17" s="14">
        <f>AVERAGE(D17:F17)</f>
        <v>78.333333333333329</v>
      </c>
    </row>
    <row r="18" spans="1:7" hidden="1" x14ac:dyDescent="0.3">
      <c r="A18" s="2">
        <v>3</v>
      </c>
      <c r="B18" s="2" t="s">
        <v>106</v>
      </c>
      <c r="C18" s="2" t="s">
        <v>92</v>
      </c>
      <c r="D18" s="2">
        <v>75</v>
      </c>
      <c r="E18" s="2">
        <v>78</v>
      </c>
      <c r="F18" s="2">
        <v>80</v>
      </c>
      <c r="G18" s="14">
        <f>AVERAGE(D18:F18)</f>
        <v>77.666666666666671</v>
      </c>
    </row>
  </sheetData>
  <autoFilter ref="A3:G18" xr:uid="{8D37A9E3-D9C4-4908-B16D-C81E5A95F9EF}">
    <filterColumn colId="4">
      <customFilters>
        <customFilter operator="greaterThanOrEqual" val="90"/>
      </customFilters>
    </filterColumn>
    <filterColumn colId="5">
      <customFilters>
        <customFilter operator="greaterThanOrEqual" val="90"/>
      </customFilters>
    </filterColumn>
    <sortState xmlns:xlrd2="http://schemas.microsoft.com/office/spreadsheetml/2017/richdata2" ref="A4:G18">
      <sortCondition ref="A3"/>
    </sortState>
  </autoFilter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C8"/>
  <sheetViews>
    <sheetView workbookViewId="0">
      <selection activeCell="P30" sqref="P30"/>
    </sheetView>
  </sheetViews>
  <sheetFormatPr defaultRowHeight="16.5" x14ac:dyDescent="0.3"/>
  <cols>
    <col min="1" max="1" width="14.375" customWidth="1"/>
    <col min="2" max="2" width="11.5" customWidth="1"/>
    <col min="3" max="3" width="12.875" customWidth="1"/>
  </cols>
  <sheetData>
    <row r="1" spans="1:3" x14ac:dyDescent="0.3">
      <c r="A1" s="15"/>
      <c r="C1" s="16" t="s">
        <v>108</v>
      </c>
    </row>
    <row r="2" spans="1:3" x14ac:dyDescent="0.3">
      <c r="A2" s="2" t="s">
        <v>109</v>
      </c>
      <c r="B2" s="2" t="s">
        <v>110</v>
      </c>
      <c r="C2" s="2" t="s">
        <v>111</v>
      </c>
    </row>
    <row r="3" spans="1:3" x14ac:dyDescent="0.3">
      <c r="A3" s="3" t="s">
        <v>112</v>
      </c>
      <c r="B3" s="17">
        <v>9510040</v>
      </c>
      <c r="C3" s="17">
        <v>9807271</v>
      </c>
    </row>
    <row r="4" spans="1:3" x14ac:dyDescent="0.3">
      <c r="A4" s="3" t="s">
        <v>113</v>
      </c>
      <c r="B4" s="17">
        <v>4790697</v>
      </c>
      <c r="C4" s="17">
        <v>1953676</v>
      </c>
    </row>
    <row r="5" spans="1:3" x14ac:dyDescent="0.3">
      <c r="A5" s="3" t="s">
        <v>114</v>
      </c>
      <c r="B5" s="17">
        <v>1964906</v>
      </c>
      <c r="C5" s="17">
        <v>2802763</v>
      </c>
    </row>
    <row r="6" spans="1:3" x14ac:dyDescent="0.3">
      <c r="A6" s="3" t="s">
        <v>115</v>
      </c>
      <c r="B6" s="17">
        <v>7840595</v>
      </c>
      <c r="C6" s="17">
        <v>12037866</v>
      </c>
    </row>
    <row r="7" spans="1:3" x14ac:dyDescent="0.3">
      <c r="A7" s="3" t="s">
        <v>116</v>
      </c>
      <c r="B7" s="17">
        <v>6548760</v>
      </c>
      <c r="C7" s="17">
        <v>5693906</v>
      </c>
    </row>
    <row r="8" spans="1:3" x14ac:dyDescent="0.3">
      <c r="A8" s="3" t="s">
        <v>117</v>
      </c>
      <c r="B8" s="17">
        <v>445657</v>
      </c>
      <c r="C8" s="17">
        <v>702199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A3:H26"/>
  <sheetViews>
    <sheetView workbookViewId="0">
      <selection activeCell="J7" sqref="J7"/>
    </sheetView>
  </sheetViews>
  <sheetFormatPr defaultRowHeight="16.5" x14ac:dyDescent="0.3"/>
  <cols>
    <col min="1" max="1" width="9.25" bestFit="1" customWidth="1"/>
    <col min="2" max="2" width="6.625" customWidth="1"/>
    <col min="3" max="3" width="9" bestFit="1" customWidth="1"/>
    <col min="4" max="4" width="7.375" bestFit="1" customWidth="1"/>
    <col min="5" max="5" width="12.25" customWidth="1"/>
    <col min="6" max="6" width="10" customWidth="1"/>
    <col min="7" max="7" width="10.75" customWidth="1"/>
    <col min="8" max="8" width="11.625" bestFit="1" customWidth="1"/>
  </cols>
  <sheetData>
    <row r="3" spans="1:8" x14ac:dyDescent="0.3">
      <c r="A3" t="s">
        <v>75</v>
      </c>
    </row>
    <row r="4" spans="1:8" x14ac:dyDescent="0.3">
      <c r="A4" s="1" t="s">
        <v>0</v>
      </c>
      <c r="B4" s="1" t="s">
        <v>1</v>
      </c>
      <c r="C4" s="1" t="s">
        <v>2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118</v>
      </c>
    </row>
    <row r="5" spans="1:8" x14ac:dyDescent="0.3">
      <c r="A5" s="2" t="s">
        <v>47</v>
      </c>
      <c r="B5" s="2" t="s">
        <v>15</v>
      </c>
      <c r="C5" s="2" t="s">
        <v>25</v>
      </c>
      <c r="D5" s="3">
        <v>560</v>
      </c>
      <c r="E5" s="4">
        <v>48810000</v>
      </c>
      <c r="F5" s="4">
        <v>43100</v>
      </c>
      <c r="G5" s="4">
        <v>8000</v>
      </c>
      <c r="H5" s="18">
        <v>78766000</v>
      </c>
    </row>
    <row r="6" spans="1:8" x14ac:dyDescent="0.3">
      <c r="A6" s="2" t="s">
        <v>35</v>
      </c>
      <c r="B6" s="2" t="s">
        <v>10</v>
      </c>
      <c r="C6" s="2" t="s">
        <v>16</v>
      </c>
      <c r="D6" s="3">
        <v>360</v>
      </c>
      <c r="E6" s="4">
        <v>66950000</v>
      </c>
      <c r="F6" s="4">
        <v>66800</v>
      </c>
      <c r="G6" s="4">
        <v>40000</v>
      </c>
      <c r="H6" s="18">
        <v>2316474000</v>
      </c>
    </row>
    <row r="7" spans="1:8" x14ac:dyDescent="0.3">
      <c r="A7" s="2" t="s">
        <v>41</v>
      </c>
      <c r="B7" s="2" t="s">
        <v>10</v>
      </c>
      <c r="C7" s="2" t="s">
        <v>25</v>
      </c>
      <c r="D7" s="3">
        <v>472</v>
      </c>
      <c r="E7" s="4">
        <v>15060000</v>
      </c>
      <c r="F7" s="4">
        <v>36800</v>
      </c>
      <c r="G7" s="4">
        <v>22000</v>
      </c>
      <c r="H7" s="18">
        <v>620844000</v>
      </c>
    </row>
    <row r="8" spans="1:8" x14ac:dyDescent="0.3">
      <c r="A8" s="2" t="s">
        <v>23</v>
      </c>
      <c r="B8" s="2" t="s">
        <v>24</v>
      </c>
      <c r="C8" s="2" t="s">
        <v>25</v>
      </c>
      <c r="D8" s="3">
        <v>456</v>
      </c>
      <c r="E8" s="4">
        <v>14370000</v>
      </c>
      <c r="F8" s="4">
        <v>72400</v>
      </c>
      <c r="G8" s="4">
        <v>11000</v>
      </c>
      <c r="H8" s="18">
        <v>451886000</v>
      </c>
    </row>
    <row r="9" spans="1:8" x14ac:dyDescent="0.3">
      <c r="A9" s="2" t="s">
        <v>43</v>
      </c>
      <c r="B9" s="2" t="s">
        <v>10</v>
      </c>
      <c r="C9" s="2" t="s">
        <v>33</v>
      </c>
      <c r="D9" s="3">
        <v>264</v>
      </c>
      <c r="E9" s="4">
        <v>13690000</v>
      </c>
      <c r="F9" s="4">
        <v>150</v>
      </c>
      <c r="G9" s="4">
        <v>46000</v>
      </c>
      <c r="H9" s="18">
        <v>-7304800</v>
      </c>
    </row>
    <row r="10" spans="1:8" x14ac:dyDescent="0.3">
      <c r="A10" s="2" t="s">
        <v>32</v>
      </c>
      <c r="B10" s="2" t="s">
        <v>24</v>
      </c>
      <c r="C10" s="2" t="s">
        <v>33</v>
      </c>
      <c r="D10" s="3">
        <v>392</v>
      </c>
      <c r="E10" s="4">
        <v>31540000</v>
      </c>
      <c r="F10" s="4">
        <v>33600</v>
      </c>
      <c r="G10" s="4">
        <v>26000</v>
      </c>
      <c r="H10" s="18">
        <v>684005600</v>
      </c>
    </row>
    <row r="11" spans="1:8" x14ac:dyDescent="0.3">
      <c r="A11" s="2" t="s">
        <v>48</v>
      </c>
      <c r="B11" s="2" t="s">
        <v>10</v>
      </c>
      <c r="C11" s="2" t="s">
        <v>11</v>
      </c>
      <c r="D11" s="3">
        <v>456</v>
      </c>
      <c r="E11" s="4">
        <v>30340000</v>
      </c>
      <c r="F11" s="4">
        <v>71200</v>
      </c>
      <c r="G11" s="4">
        <v>41000</v>
      </c>
      <c r="H11" s="18">
        <v>2564188000</v>
      </c>
    </row>
    <row r="12" spans="1:8" x14ac:dyDescent="0.3">
      <c r="A12" s="2" t="s">
        <v>28</v>
      </c>
      <c r="B12" s="2" t="s">
        <v>24</v>
      </c>
      <c r="C12" s="2" t="s">
        <v>25</v>
      </c>
      <c r="D12" s="3">
        <v>288</v>
      </c>
      <c r="E12" s="4">
        <v>22432560</v>
      </c>
      <c r="F12" s="4">
        <v>619</v>
      </c>
      <c r="G12" s="4">
        <v>42000</v>
      </c>
      <c r="H12" s="18">
        <v>0</v>
      </c>
    </row>
    <row r="13" spans="1:8" x14ac:dyDescent="0.3">
      <c r="A13" s="2" t="s">
        <v>18</v>
      </c>
      <c r="B13" s="2" t="s">
        <v>19</v>
      </c>
      <c r="C13" s="2" t="s">
        <v>11</v>
      </c>
      <c r="D13" s="3">
        <v>496</v>
      </c>
      <c r="E13" s="4">
        <v>36490000</v>
      </c>
      <c r="F13" s="4">
        <v>17700</v>
      </c>
      <c r="G13" s="4">
        <v>25000</v>
      </c>
      <c r="H13" s="18">
        <v>326997200</v>
      </c>
    </row>
    <row r="14" spans="1:8" x14ac:dyDescent="0.3">
      <c r="A14" s="2" t="s">
        <v>44</v>
      </c>
      <c r="B14" s="2" t="s">
        <v>19</v>
      </c>
      <c r="C14" s="2" t="s">
        <v>25</v>
      </c>
      <c r="D14" s="3">
        <v>256</v>
      </c>
      <c r="E14" s="4">
        <v>50730000</v>
      </c>
      <c r="F14" s="4">
        <v>57900</v>
      </c>
      <c r="G14" s="4">
        <v>28000</v>
      </c>
      <c r="H14" s="18">
        <v>1407423600</v>
      </c>
    </row>
    <row r="15" spans="1:8" x14ac:dyDescent="0.3">
      <c r="A15" s="2" t="s">
        <v>27</v>
      </c>
      <c r="B15" s="2" t="s">
        <v>15</v>
      </c>
      <c r="C15" s="2" t="s">
        <v>16</v>
      </c>
      <c r="D15" s="3">
        <v>512</v>
      </c>
      <c r="E15" s="4">
        <v>56250000</v>
      </c>
      <c r="F15" s="4">
        <v>44600</v>
      </c>
      <c r="G15" s="4">
        <v>37000</v>
      </c>
      <c r="H15" s="18">
        <v>1388433200</v>
      </c>
    </row>
    <row r="16" spans="1:8" x14ac:dyDescent="0.3">
      <c r="A16" s="2" t="s">
        <v>14</v>
      </c>
      <c r="B16" s="2" t="s">
        <v>15</v>
      </c>
      <c r="C16" s="2" t="s">
        <v>16</v>
      </c>
      <c r="D16" s="3">
        <v>544</v>
      </c>
      <c r="E16" s="4">
        <v>44860000</v>
      </c>
      <c r="F16" s="4"/>
      <c r="G16" s="4"/>
      <c r="H16" s="18" t="s">
        <v>119</v>
      </c>
    </row>
    <row r="17" spans="1:8" x14ac:dyDescent="0.3">
      <c r="A17" s="2" t="s">
        <v>53</v>
      </c>
      <c r="B17" s="2" t="s">
        <v>15</v>
      </c>
      <c r="C17" s="2" t="s">
        <v>25</v>
      </c>
      <c r="D17" s="3">
        <v>256</v>
      </c>
      <c r="E17" s="4">
        <v>45250000</v>
      </c>
      <c r="F17" s="4">
        <v>10100</v>
      </c>
      <c r="G17" s="4">
        <v>38000</v>
      </c>
      <c r="H17" s="18">
        <v>310108400</v>
      </c>
    </row>
    <row r="18" spans="1:8" x14ac:dyDescent="0.3">
      <c r="A18" s="2" t="s">
        <v>30</v>
      </c>
      <c r="B18" s="2" t="s">
        <v>24</v>
      </c>
      <c r="C18" s="2" t="s">
        <v>16</v>
      </c>
      <c r="D18" s="3">
        <v>296</v>
      </c>
      <c r="E18" s="4">
        <v>42180000</v>
      </c>
      <c r="F18" s="4">
        <v>72900</v>
      </c>
      <c r="G18" s="4">
        <v>24000</v>
      </c>
      <c r="H18" s="18">
        <v>1470057600</v>
      </c>
    </row>
    <row r="19" spans="1:8" x14ac:dyDescent="0.3">
      <c r="A19" s="2" t="s">
        <v>50</v>
      </c>
      <c r="B19" s="2" t="s">
        <v>10</v>
      </c>
      <c r="C19" s="2" t="s">
        <v>11</v>
      </c>
      <c r="D19" s="3">
        <v>520</v>
      </c>
      <c r="E19" s="4">
        <v>38300000</v>
      </c>
      <c r="F19" s="4">
        <v>25500</v>
      </c>
      <c r="G19" s="4">
        <v>12000</v>
      </c>
      <c r="H19" s="18">
        <v>148360000</v>
      </c>
    </row>
    <row r="20" spans="1:8" x14ac:dyDescent="0.3">
      <c r="A20" s="2" t="s">
        <v>38</v>
      </c>
      <c r="B20" s="2" t="s">
        <v>24</v>
      </c>
      <c r="C20" s="2" t="s">
        <v>33</v>
      </c>
      <c r="D20" s="3">
        <v>424</v>
      </c>
      <c r="E20" s="4">
        <v>14210000</v>
      </c>
      <c r="F20" s="4">
        <v>69400</v>
      </c>
      <c r="G20" s="4">
        <v>26000</v>
      </c>
      <c r="H20" s="18">
        <v>1260529200</v>
      </c>
    </row>
    <row r="21" spans="1:8" x14ac:dyDescent="0.3">
      <c r="A21" s="2" t="s">
        <v>31</v>
      </c>
      <c r="B21" s="2" t="s">
        <v>24</v>
      </c>
      <c r="C21" s="2" t="s">
        <v>11</v>
      </c>
      <c r="D21" s="3">
        <v>416</v>
      </c>
      <c r="E21" s="4">
        <v>33720000</v>
      </c>
      <c r="F21" s="4">
        <v>10400</v>
      </c>
      <c r="G21" s="4">
        <v>33000</v>
      </c>
      <c r="H21" s="18">
        <v>270542400</v>
      </c>
    </row>
    <row r="22" spans="1:8" x14ac:dyDescent="0.3">
      <c r="A22" s="2" t="s">
        <v>20</v>
      </c>
      <c r="B22" s="2" t="s">
        <v>15</v>
      </c>
      <c r="C22" s="2" t="s">
        <v>16</v>
      </c>
      <c r="D22" s="3">
        <v>512</v>
      </c>
      <c r="E22" s="4">
        <v>62220000</v>
      </c>
      <c r="F22" s="4">
        <v>12500</v>
      </c>
      <c r="G22" s="4">
        <v>16000</v>
      </c>
      <c r="H22" s="18">
        <v>28980000</v>
      </c>
    </row>
    <row r="23" spans="1:8" x14ac:dyDescent="0.3">
      <c r="A23" s="2" t="s">
        <v>52</v>
      </c>
      <c r="B23" s="2" t="s">
        <v>15</v>
      </c>
      <c r="C23" s="2" t="s">
        <v>33</v>
      </c>
      <c r="D23" s="3">
        <v>576</v>
      </c>
      <c r="E23" s="4">
        <v>22830000</v>
      </c>
      <c r="F23" s="4">
        <v>4800</v>
      </c>
      <c r="G23" s="4">
        <v>25000</v>
      </c>
      <c r="H23" s="18">
        <v>50168400</v>
      </c>
    </row>
    <row r="24" spans="1:8" x14ac:dyDescent="0.3">
      <c r="A24" s="2" t="s">
        <v>9</v>
      </c>
      <c r="B24" s="2" t="s">
        <v>10</v>
      </c>
      <c r="C24" s="2" t="s">
        <v>11</v>
      </c>
      <c r="D24" s="3">
        <v>352</v>
      </c>
      <c r="E24" s="4">
        <v>26620000</v>
      </c>
      <c r="F24" s="4">
        <v>65600</v>
      </c>
      <c r="G24" s="4">
        <v>30000</v>
      </c>
      <c r="H24" s="18">
        <v>1502647200</v>
      </c>
    </row>
    <row r="25" spans="1:8" x14ac:dyDescent="0.3">
      <c r="A25" s="2" t="s">
        <v>39</v>
      </c>
      <c r="B25" s="2" t="s">
        <v>10</v>
      </c>
      <c r="C25" s="2" t="s">
        <v>33</v>
      </c>
      <c r="D25" s="3">
        <v>576</v>
      </c>
      <c r="E25" s="4">
        <v>21570000</v>
      </c>
      <c r="F25" s="4">
        <v>51300</v>
      </c>
      <c r="G25" s="4">
        <v>10000</v>
      </c>
      <c r="H25" s="18">
        <v>-10899600</v>
      </c>
    </row>
    <row r="26" spans="1:8" x14ac:dyDescent="0.3">
      <c r="A26" s="2" t="s">
        <v>46</v>
      </c>
      <c r="B26" s="2" t="s">
        <v>19</v>
      </c>
      <c r="C26" s="2" t="s">
        <v>33</v>
      </c>
      <c r="D26" s="3">
        <v>296</v>
      </c>
      <c r="E26" s="4">
        <v>25880000</v>
      </c>
      <c r="F26" s="4">
        <v>2600</v>
      </c>
      <c r="G26" s="4">
        <v>44000</v>
      </c>
      <c r="H26" s="18">
        <v>73897600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3:K20"/>
  <sheetViews>
    <sheetView tabSelected="1" workbookViewId="0">
      <selection activeCell="K15" sqref="K15"/>
    </sheetView>
  </sheetViews>
  <sheetFormatPr defaultRowHeight="16.5" x14ac:dyDescent="0.3"/>
  <cols>
    <col min="1" max="1" width="10.25" customWidth="1"/>
    <col min="2" max="5" width="9" bestFit="1" customWidth="1"/>
    <col min="6" max="6" width="7.125" bestFit="1" customWidth="1"/>
    <col min="7" max="7" width="7.875" bestFit="1" customWidth="1"/>
    <col min="8" max="8" width="2.875" customWidth="1"/>
    <col min="10" max="10" width="10.875" customWidth="1"/>
    <col min="11" max="11" width="11" bestFit="1" customWidth="1"/>
  </cols>
  <sheetData>
    <row r="3" spans="1:11" x14ac:dyDescent="0.3">
      <c r="A3" t="s">
        <v>75</v>
      </c>
    </row>
    <row r="4" spans="1:11" x14ac:dyDescent="0.3">
      <c r="A4" s="3" t="s">
        <v>122</v>
      </c>
      <c r="B4" s="2" t="s">
        <v>0</v>
      </c>
      <c r="C4" s="2" t="s">
        <v>2</v>
      </c>
      <c r="D4" s="2" t="s">
        <v>123</v>
      </c>
      <c r="E4" s="2" t="s">
        <v>7</v>
      </c>
      <c r="F4" s="2" t="s">
        <v>124</v>
      </c>
      <c r="G4" s="2" t="s">
        <v>125</v>
      </c>
      <c r="I4" s="2" t="s">
        <v>0</v>
      </c>
      <c r="J4" s="2" t="s">
        <v>2</v>
      </c>
      <c r="K4" s="2" t="s">
        <v>7</v>
      </c>
    </row>
    <row r="5" spans="1:11" x14ac:dyDescent="0.3">
      <c r="A5" s="3" t="s">
        <v>120</v>
      </c>
      <c r="B5" s="3" t="s">
        <v>14</v>
      </c>
      <c r="C5" s="3" t="s">
        <v>16</v>
      </c>
      <c r="D5" s="3" t="s">
        <v>121</v>
      </c>
      <c r="E5" s="3">
        <v>32000</v>
      </c>
      <c r="F5" s="3">
        <v>5</v>
      </c>
      <c r="G5" s="17">
        <v>160000</v>
      </c>
      <c r="I5" s="2" t="s">
        <v>9</v>
      </c>
      <c r="J5" s="2" t="s">
        <v>11</v>
      </c>
      <c r="K5" s="4">
        <v>30000</v>
      </c>
    </row>
    <row r="6" spans="1:11" x14ac:dyDescent="0.3">
      <c r="A6" s="3"/>
      <c r="B6" s="3"/>
      <c r="C6" s="3"/>
      <c r="D6" s="3"/>
      <c r="E6" s="3"/>
      <c r="F6" s="3"/>
      <c r="G6" s="17"/>
      <c r="I6" s="2" t="s">
        <v>14</v>
      </c>
      <c r="J6" s="2" t="s">
        <v>16</v>
      </c>
      <c r="K6" s="4">
        <v>32000</v>
      </c>
    </row>
    <row r="7" spans="1:11" x14ac:dyDescent="0.3">
      <c r="A7" s="3"/>
      <c r="B7" s="3"/>
      <c r="C7" s="3"/>
      <c r="D7" s="3"/>
      <c r="E7" s="3"/>
      <c r="F7" s="3"/>
      <c r="G7" s="3"/>
      <c r="I7" s="2" t="s">
        <v>28</v>
      </c>
      <c r="J7" s="2" t="s">
        <v>25</v>
      </c>
      <c r="K7" s="4">
        <v>42000</v>
      </c>
    </row>
    <row r="8" spans="1:11" x14ac:dyDescent="0.3">
      <c r="A8" s="3"/>
      <c r="B8" s="3"/>
      <c r="C8" s="3"/>
      <c r="D8" s="3"/>
      <c r="E8" s="3"/>
      <c r="F8" s="3"/>
      <c r="G8" s="3"/>
      <c r="I8" s="2" t="s">
        <v>31</v>
      </c>
      <c r="J8" s="2" t="s">
        <v>11</v>
      </c>
      <c r="K8" s="4">
        <v>33000</v>
      </c>
    </row>
    <row r="9" spans="1:11" x14ac:dyDescent="0.3">
      <c r="A9" s="3"/>
      <c r="B9" s="3"/>
      <c r="C9" s="3"/>
      <c r="D9" s="3"/>
      <c r="E9" s="3"/>
      <c r="F9" s="3"/>
      <c r="G9" s="3"/>
      <c r="I9" s="2" t="s">
        <v>36</v>
      </c>
      <c r="J9" s="2" t="s">
        <v>25</v>
      </c>
      <c r="K9" s="4">
        <v>35000</v>
      </c>
    </row>
    <row r="10" spans="1:11" x14ac:dyDescent="0.3">
      <c r="A10" s="3"/>
      <c r="B10" s="3"/>
      <c r="C10" s="3"/>
      <c r="D10" s="3"/>
      <c r="E10" s="3"/>
      <c r="F10" s="3"/>
      <c r="G10" s="3"/>
      <c r="I10" s="2" t="s">
        <v>43</v>
      </c>
      <c r="J10" s="2" t="s">
        <v>33</v>
      </c>
      <c r="K10" s="4">
        <v>46000</v>
      </c>
    </row>
    <row r="11" spans="1:11" x14ac:dyDescent="0.3">
      <c r="A11" s="3"/>
      <c r="B11" s="3"/>
      <c r="C11" s="3"/>
      <c r="D11" s="3"/>
      <c r="E11" s="3"/>
      <c r="F11" s="3"/>
      <c r="G11" s="3"/>
    </row>
    <row r="12" spans="1:11" x14ac:dyDescent="0.3">
      <c r="A12" s="3"/>
      <c r="B12" s="3"/>
      <c r="C12" s="3"/>
      <c r="D12" s="3"/>
      <c r="E12" s="3"/>
      <c r="F12" s="3"/>
      <c r="G12" s="3"/>
    </row>
    <row r="13" spans="1:11" x14ac:dyDescent="0.3">
      <c r="A13" s="3"/>
      <c r="B13" s="3"/>
      <c r="C13" s="3"/>
      <c r="D13" s="3"/>
      <c r="E13" s="3"/>
      <c r="F13" s="3"/>
      <c r="G13" s="3"/>
    </row>
    <row r="14" spans="1:11" x14ac:dyDescent="0.3">
      <c r="A14" s="3"/>
      <c r="B14" s="3"/>
      <c r="C14" s="3"/>
      <c r="D14" s="3"/>
      <c r="E14" s="3"/>
      <c r="F14" s="3"/>
      <c r="G14" s="3"/>
    </row>
    <row r="15" spans="1:11" x14ac:dyDescent="0.3">
      <c r="A15" s="3"/>
      <c r="B15" s="3"/>
      <c r="C15" s="3"/>
      <c r="D15" s="3"/>
      <c r="E15" s="3"/>
      <c r="F15" s="3"/>
      <c r="G15" s="3"/>
    </row>
    <row r="16" spans="1:11" x14ac:dyDescent="0.3">
      <c r="A16" s="3"/>
      <c r="B16" s="3"/>
      <c r="C16" s="3"/>
      <c r="D16" s="3"/>
      <c r="E16" s="3"/>
      <c r="F16" s="3"/>
      <c r="G16" s="3"/>
    </row>
    <row r="17" spans="1:11" x14ac:dyDescent="0.3">
      <c r="A17" s="3"/>
      <c r="B17" s="3"/>
      <c r="C17" s="3"/>
      <c r="D17" s="3"/>
      <c r="E17" s="3"/>
      <c r="F17" s="3"/>
      <c r="G17" s="3"/>
    </row>
    <row r="18" spans="1:11" x14ac:dyDescent="0.3">
      <c r="A18" s="3"/>
      <c r="B18" s="3"/>
      <c r="C18" s="3"/>
      <c r="D18" s="3"/>
      <c r="E18" s="3"/>
      <c r="F18" s="3"/>
      <c r="G18" s="3"/>
      <c r="K18" t="s">
        <v>126</v>
      </c>
    </row>
    <row r="19" spans="1:11" x14ac:dyDescent="0.3">
      <c r="A19" s="3"/>
      <c r="B19" s="3"/>
      <c r="C19" s="3"/>
      <c r="D19" s="3"/>
      <c r="E19" s="3"/>
      <c r="F19" s="3"/>
      <c r="G19" s="3"/>
    </row>
    <row r="20" spans="1:11" x14ac:dyDescent="0.3">
      <c r="A20" s="3"/>
      <c r="B20" s="3"/>
      <c r="C20" s="3"/>
      <c r="D20" s="3"/>
      <c r="E20" s="3"/>
      <c r="F20" s="3"/>
      <c r="G20" s="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반출등록">
          <controlPr defaultSize="0" autoLine="0" r:id="rId4">
            <anchor moveWithCells="1">
              <from>
                <xdr:col>5</xdr:col>
                <xdr:colOff>9525</xdr:colOff>
                <xdr:row>0</xdr:row>
                <xdr:rowOff>47625</xdr:rowOff>
              </from>
              <to>
                <xdr:col>7</xdr:col>
                <xdr:colOff>0</xdr:colOff>
                <xdr:row>1</xdr:row>
                <xdr:rowOff>161925</xdr:rowOff>
              </to>
            </anchor>
          </controlPr>
        </control>
      </mc:Choice>
      <mc:Fallback>
        <control shapeId="3073" r:id="rId3" name="cmd반출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w E A A B Q S w M E F A A C A A g A b R M v W i V a + q m l A A A A 9 g A A A B I A H A B D b 2 5 m a W c v U G F j a 2 F n Z S 5 4 b W w g o h g A K K A U A A A A A A A A A A A A A A A A A A A A A A A A A A A A h Y 9 L D o I w A E S v Q r q n H 0 j 8 k F I W L p X E a G L c N q V C A 7 S G F s v d X H g k r y B G U X c u 5 8 1 b z N y v N 5 o N b R N c Z G e V 0 S k g E I N A a m E K p c s U 9 O 4 U L k D G 6 J a L m p c y G G V t k 8 E W K a i c O y c I e e + h j 6 H p S h R h T N A x 3 + x F J V s O P r L 6 L 4 d K W 8 e 1 k I D R w 2 s M i y C J l 5 D M Z x B T N E G a K / 0 V o n H v s / 2 B d N U 3 r u 8 k q 0 2 4 3 l E 0 R Y r e H 9 g D U E s D B B Q A A g A I A G 0 T L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t E y 9 a 3 T t G 3 t U B A A D 4 A g A A E w A c A E Z v c m 1 1 b G F z L 1 N l Y 3 R p b 2 4 x L m 0 g o h g A K K A U A A A A A A A A A A A A A A A A A A A A A A A A A A A A d V F B a x N B G D 0 b y H 8 Y 1 s s G h s V K s K 1 l D 5 I o e h E 1 6 a n b w 5 q M u r g 7 U 3 Y m p a U E Q k l B a t S I L d n i p h S s 1 k g P b R O D o v 1 D O 9 / + B 2 e 7 x U S 2 z u W b + d 4 3 b 9 5 7 w 0 l N O I y i S l p n F v K 5 f I 6 / s H 1 S R / J d G 9 p h 3 O n K o 8 M 4 a M d 7 A 2 Q i l 4 h 8 D q k F H 7 t y + E N 1 S n z V K L N a w y N U 6 P c c l x g l R o U 6 c F 0 r 3 b Y W O f G 5 N X d z 5 k b R K h P + U r A V C / a 7 8 O l 3 U q K z A X z p W / B r F O + F F r w O 5 W Y Q D b 8 j O N 1 C c a c D f T X V e w 9 b L U t + + w r 9 w M q K M s S a 0 A p 4 q U x c x 3 M E 8 U 3 t m o Z R i b k N j 3 J z F q O 7 t M b q D n 1 u z h f n M X r c Y I J U x L p L z M n W e M g o W S 7 g 1 N t 1 D b Z / K m m y G 6 K 4 d y j f 7 G j K a N V + q g Y f + c x T t + 4 T u 6 6 M 6 W k M G C 1 d 9 u + 4 b q V m u 7 b P T e E 3 p i n l s B W d n S e U E B 7 E w e 6 E s u r b l D 9 j v p d q r q 6 v E K 5 f o Q F v b G i p f z j f k R 9 C 5 V K o W S T I m m h i p M B x W 3 4 O M m 0 Y J 4 H B 5 n E W 2 T + G o 1 a m H b 8 N o D 9 K k Q d U 3 C o a i a Y U u k h e j l v w K s i i q b r o R D k d / I s 2 p 7 I 9 C K P T k 4 s g e i O U 8 P x N 4 g n x 2 C q 5 / D r 9 i s x w J o G J h y n Z z U I + 5 9 D / P 7 j w B 1 B L A Q I t A B Q A A g A I A G 0 T L 1 o l W v q p p Q A A A P Y A A A A S A A A A A A A A A A A A A A A A A A A A A A B D b 2 5 m a W c v U G F j a 2 F n Z S 5 4 b W x Q S w E C L Q A U A A I A C A B t E y 9 a D 8 r p q 6 Q A A A D p A A A A E w A A A A A A A A A A A A A A A A D x A A A A W 0 N v b n R l b n R f V H l w Z X N d L n h t b F B L A Q I t A B Q A A g A I A G 0 T L 1 r d O 0 b e 1 Q E A A P g C A A A T A A A A A A A A A A A A A A A A A O I B A A B G b 3 J t d W x h c y 9 T Z W N 0 a W 9 u M S 5 t U E s F B g A A A A A D A A M A w g A A A A Q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Y M A A A A A A A A t A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I l O E Y l O D Q l R U M l O D Q l O U M l R U Q l O E M l O T A l R U I l Q T c l Q T Q l R U Q l O T g l O D Q l R U Q l O T k l Q T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w M j l k Z T c 0 Z C 0 y M 2 E 2 L T Q 0 Y j Y t Y T A 1 N i 0 5 N m U w M j c 3 Z j g 1 M j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k Z p b G x U Y X J n Z X Q i I F Z h b H V l P S J z 6 4 + E 7 I S c 7 Y y Q 6 6 e k 7 Z i E 7 Z m p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E 0 V D E 3 O j I 3 O j I 3 L j M 5 N D g z N z V a I i A v P j x F b n R y e S B U e X B l P S J G a W x s Q 2 9 s d W 1 u V H l w Z X M i I F Z h b H V l P S J z Q m d Z R E F 3 P T 0 i I C 8 + P E V u d H J 5 I F R 5 c G U 9 I k Z p b G x D b 2 x 1 b W 5 O Y W 1 l c y I g V m F s d W U 9 I n N b J n F 1 b 3 Q 7 6 7 a E 6 6 W Y J n F 1 b 3 Q 7 L C Z x d W 9 0 O + y 2 n O 2 M k O y C r C Z x d W 9 0 O y w m c X V v d D v t j J D r p 6 T r t o D s i J g m c X V v d D s s J n F 1 b 3 Q 7 6 4 + E 7 I S c 6 r C A 6 r K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4 + E 7 I S c 7 Y y Q 6 6 e k 7 Z i E 7 Z m p L 0 F 1 d G 9 S Z W 1 v d m V k Q 2 9 s d W 1 u c z E u e + u 2 h O u l m C w w f S Z x d W 9 0 O y w m c X V v d D t T Z W N 0 a W 9 u M S / r j 4 T s h J z t j J D r p 6 T t m I T t m a k v Q X V 0 b 1 J l b W 9 2 Z W R D b 2 x 1 b W 5 z M S 5 7 7 L a c 7 Y y Q 7 I K s L D F 9 J n F 1 b 3 Q 7 L C Z x d W 9 0 O 1 N l Y 3 R p b 2 4 x L + u P h O y E n O 2 M k O u n p O 2 Y h O 2 Z q S 9 B d X R v U m V t b 3 Z l Z E N v b H V t b n M x L n v t j J D r p 6 T r t o D s i J g s M n 0 m c X V v d D s s J n F 1 b 3 Q 7 U 2 V j d G l v b j E v 6 4 + E 7 I S c 7 Y y Q 6 6 e k 7 Z i E 7 Z m p L 0 F 1 d G 9 S Z W 1 v d m V k Q 2 9 s d W 1 u c z E u e + u P h O y E n O q w g O q y q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/ r j 4 T s h J z t j J D r p 6 T t m I T t m a k v Q X V 0 b 1 J l b W 9 2 Z W R D b 2 x 1 b W 5 z M S 5 7 6 7 a E 6 6 W Y L D B 9 J n F 1 b 3 Q 7 L C Z x d W 9 0 O 1 N l Y 3 R p b 2 4 x L + u P h O y E n O 2 M k O u n p O 2 Y h O 2 Z q S 9 B d X R v U m V t b 3 Z l Z E N v b H V t b n M x L n v s t p z t j J D s g q w s M X 0 m c X V v d D s s J n F 1 b 3 Q 7 U 2 V j d G l v b j E v 6 4 + E 7 I S c 7 Y y Q 6 6 e k 7 Z i E 7 Z m p L 0 F 1 d G 9 S Z W 1 v d m V k Q 2 9 s d W 1 u c z E u e + 2 M k O u n p O u 2 g O y I m C w y f S Z x d W 9 0 O y w m c X V v d D t T Z W N 0 a W 9 u M S / r j 4 T s h J z t j J D r p 6 T t m I T t m a k v Q X V 0 b 1 J l b W 9 2 Z W R D b 2 x 1 b W 5 z M S 5 7 6 4 + E 7 I S c 6 r C A 6 r K p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I l O E Y l O D Q l R U M l O D Q l O U M l R U Q l O E M l O T A l R U I l Q T c l Q T Q l R U Q l O T g l O D Q l R U Q l O T k l Q T k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C J T h G J T g 0 J U V D J T g 0 J T l D J U V E J T h D J T k w J U V C J U E 3 J U E 0 J U V E J T k 4 J T g 0 J U V E J T k 5 J U E 5 L y V F Q y U 4 Q S V C O S V F Q S V C M i V B O S V F Q i U 5 M C U 5 Q y U y M C V F R C U 5 N y V B N C V F Q i U 4 R C U 5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i U 4 R i U 4 N C V F Q y U 4 N C U 5 Q y V F R C U 4 Q y U 5 M C V F Q i V B N y V B N C V F R C U 5 O C U 4 N C V F R C U 5 O S V B O S 8 l R U I l Q j M l O D A l R U E l Q j I l Q k Q l R U I l O T A l O U M l M j A l R U M l O U M l Q T A l R U Q l O T g l O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I l O E Y l O D Q l R U M l O D Q l O U M l R U Q l O E M l O T A l R U I l Q T c l Q T Q l R U Q l O T g l O D Q l R U Q l O T k l Q T k v J U V D J U E w J T l D J U V B J U I x J U I w J U V C J T k w J T l D J T I w J U V D J T k 3 J U I 0 J T I w J U V D J T g 4 J T k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j z V L + D n G l I r B E t i Z E S E L g A A A A A A g A A A A A A E G Y A A A A B A A A g A A A A 3 I L r N D 3 z l v B 6 x F i n N 0 C H 1 + r N 8 9 7 o n O G 6 h g W h I T c R U 3 I A A A A A D o A A A A A C A A A g A A A A 2 3 m z v 7 h 7 U Y e B O J u T n d F g 4 K h C + / L A H W A Q b 8 w Y u a v x / a F Q A A A A E H 7 n l 0 A k v A 0 Y + F 1 w L n A + r w o X Y E n 7 C y C f 4 f e n n R E 6 b q F H z 6 x x 1 6 V a 5 v H S w f f 3 P 4 A O b B a J 0 B l l / 0 I 7 C R + Z h L a A Z g H Q D Y G k e 6 5 I m U 5 d b d m + 9 W 9 A A A A A 6 w 9 D Y U d / m i q m i 9 b L e l X f w 9 V X V c o O y s N P 9 W w A / b R l G B E 0 H 3 A R E q 6 0 / 3 + C n a p k 3 z + A X W B K i j s H V f N f 9 4 3 5 Q t N B Z Q = = < / D a t a M a s h u p > 
</file>

<file path=customXml/itemProps1.xml><?xml version="1.0" encoding="utf-8"?>
<ds:datastoreItem xmlns:ds="http://schemas.openxmlformats.org/officeDocument/2006/customXml" ds:itemID="{4FEE27CA-801B-4BBA-BC35-035C25E08EB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도서판매현황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Huiwon Kang</cp:lastModifiedBy>
  <dcterms:created xsi:type="dcterms:W3CDTF">2023-07-14T11:40:39Z</dcterms:created>
  <dcterms:modified xsi:type="dcterms:W3CDTF">2025-01-14T17:59:51Z</dcterms:modified>
</cp:coreProperties>
</file>