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길벗컴활1급총정리\엑셀\기능\"/>
    </mc:Choice>
  </mc:AlternateContent>
  <xr:revisionPtr revIDLastSave="0" documentId="13_ncr:1_{31CBEB2D-AEC8-44D3-A5BB-5F90965164DC}" xr6:coauthVersionLast="47" xr6:coauthVersionMax="47" xr10:uidLastSave="{00000000-0000-0000-0000-000000000000}"/>
  <bookViews>
    <workbookView xWindow="-120" yWindow="-120" windowWidth="29040" windowHeight="15840" tabRatio="797" firstSheet="2" activeTab="2" xr2:uid="{2C9FD23D-489E-46B0-AE07-6280096D8FF1}"/>
  </bookViews>
  <sheets>
    <sheet name="합격포인트_01_유형1~8" sheetId="1" r:id="rId1"/>
    <sheet name="01_체크체크_①~⑧" sheetId="2" r:id="rId2"/>
    <sheet name="대표기출문제_기출1~16" sheetId="1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12" l="1" a="1"/>
  <c r="J16" i="12" s="1"/>
  <c r="J17" i="12" a="1"/>
  <c r="J17" i="12" s="1"/>
  <c r="G18" i="12" l="1" a="1"/>
  <c r="G18" i="12" s="1"/>
  <c r="G17" i="12" a="1"/>
  <c r="G17" i="12" s="1"/>
  <c r="B19" i="12" a="1"/>
  <c r="B19" i="12" s="1"/>
  <c r="D18" i="12" a="1"/>
  <c r="D18" i="12" s="1"/>
  <c r="C18" i="12" a="1"/>
  <c r="C18" i="12" s="1"/>
  <c r="B18" i="12" a="1"/>
  <c r="B18" i="12" s="1"/>
  <c r="E17" i="12" a="1"/>
  <c r="E17" i="12" s="1"/>
  <c r="D17" i="12" a="1"/>
  <c r="D17" i="12" s="1"/>
  <c r="C17" i="12" a="1"/>
  <c r="C17" i="12" s="1"/>
  <c r="B17" i="12" a="1"/>
  <c r="B17" i="12" s="1"/>
  <c r="E16" i="12" a="1"/>
  <c r="E16" i="12" s="1"/>
  <c r="D16" i="12" a="1"/>
  <c r="D16" i="12" s="1"/>
  <c r="C16" i="12" a="1"/>
  <c r="C16" i="12" s="1"/>
  <c r="B16" i="12" a="1"/>
  <c r="B16" i="12" s="1"/>
  <c r="B11" i="1" a="1"/>
  <c r="B11" i="1" s="1"/>
  <c r="I2" i="1" s="1" a="1"/>
  <c r="I2" i="1" s="1"/>
  <c r="F2" i="2"/>
  <c r="F3" i="2"/>
  <c r="F4" i="2"/>
  <c r="F5" i="2"/>
  <c r="F6" i="2"/>
  <c r="F7" i="2"/>
  <c r="F8" i="2"/>
  <c r="F9" i="2"/>
  <c r="F10" i="2"/>
  <c r="F11" i="2"/>
  <c r="F12" i="2"/>
  <c r="F13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<sst xmlns="http://schemas.openxmlformats.org/spreadsheetml/2006/main" count="144" uniqueCount="86">
  <si>
    <t>국민카드</t>
  </si>
  <si>
    <t>인터넷A팀</t>
  </si>
  <si>
    <t>농협카드</t>
  </si>
  <si>
    <t>인터넷B팀</t>
  </si>
  <si>
    <t>인터넷C팀</t>
  </si>
  <si>
    <t>카드종류</t>
  </si>
  <si>
    <t>적립률</t>
  </si>
  <si>
    <t>결제여부</t>
  </si>
  <si>
    <t>숙박</t>
  </si>
  <si>
    <t>인원</t>
  </si>
  <si>
    <t>판매처</t>
  </si>
  <si>
    <t>판매일</t>
  </si>
  <si>
    <t>결제금액</t>
  </si>
  <si>
    <t>완료</t>
  </si>
  <si>
    <t>리조트</t>
  </si>
  <si>
    <t>예정</t>
  </si>
  <si>
    <t>호텔</t>
  </si>
  <si>
    <t>홈쇼핑C팀</t>
  </si>
  <si>
    <t>펜션</t>
  </si>
  <si>
    <t>홈쇼핑A팀</t>
  </si>
  <si>
    <t>개수</t>
  </si>
  <si>
    <t>가공일</t>
  </si>
  <si>
    <t>가공품명</t>
  </si>
  <si>
    <t>가공팀</t>
  </si>
  <si>
    <t>제조원가</t>
  </si>
  <si>
    <t>수량</t>
  </si>
  <si>
    <t>매출액</t>
  </si>
  <si>
    <t>참치</t>
  </si>
  <si>
    <t>꽁치</t>
  </si>
  <si>
    <t>닭가슴살</t>
  </si>
  <si>
    <t>번데기</t>
  </si>
  <si>
    <t>서울A팀</t>
  </si>
  <si>
    <t>서울B팀</t>
  </si>
  <si>
    <t>인천A팀</t>
  </si>
  <si>
    <t>인천B팀</t>
  </si>
  <si>
    <t>합계</t>
  </si>
  <si>
    <t>평균</t>
  </si>
  <si>
    <t>최대값</t>
  </si>
  <si>
    <t>최소값</t>
  </si>
  <si>
    <t>[표1]</t>
  </si>
  <si>
    <t>성명</t>
  </si>
  <si>
    <t>직업</t>
  </si>
  <si>
    <t>신청일</t>
  </si>
  <si>
    <t>성별</t>
  </si>
  <si>
    <t>구매건수</t>
  </si>
  <si>
    <t>구매금액</t>
  </si>
  <si>
    <t>구입코드</t>
  </si>
  <si>
    <t>대출금액</t>
  </si>
  <si>
    <t>고광섭</t>
  </si>
  <si>
    <t>자영업</t>
  </si>
  <si>
    <t>남</t>
  </si>
  <si>
    <t>J21K</t>
  </si>
  <si>
    <t>권창영</t>
  </si>
  <si>
    <t>회사원</t>
  </si>
  <si>
    <t>H33K</t>
  </si>
  <si>
    <t>김동진</t>
  </si>
  <si>
    <t>공무원</t>
  </si>
  <si>
    <t>K95L</t>
  </si>
  <si>
    <t>김병준</t>
  </si>
  <si>
    <t>J32K</t>
  </si>
  <si>
    <t>김영희</t>
  </si>
  <si>
    <t>여</t>
  </si>
  <si>
    <t>J35L</t>
  </si>
  <si>
    <t>김은조</t>
  </si>
  <si>
    <t>Y46L</t>
  </si>
  <si>
    <t>마동탁</t>
  </si>
  <si>
    <t>J71K</t>
  </si>
  <si>
    <t>서현명</t>
  </si>
  <si>
    <t>K54L</t>
  </si>
  <si>
    <t>정수만</t>
  </si>
  <si>
    <t>H69L</t>
  </si>
  <si>
    <t>정종수</t>
  </si>
  <si>
    <t>J45L</t>
  </si>
  <si>
    <t>채경찬</t>
  </si>
  <si>
    <t>H12L</t>
  </si>
  <si>
    <t>하민지</t>
  </si>
  <si>
    <t>J78L</t>
  </si>
  <si>
    <t>[표2]</t>
  </si>
  <si>
    <t>합계/인원수</t>
  </si>
  <si>
    <t>개수</t>
    <phoneticPr fontId="3" type="noConversion"/>
  </si>
  <si>
    <t>판매방법별순위</t>
    <phoneticPr fontId="3" type="noConversion"/>
  </si>
  <si>
    <t>지역별순위</t>
    <phoneticPr fontId="3" type="noConversion"/>
  </si>
  <si>
    <t>IF 미사용 배열수식</t>
    <phoneticPr fontId="3" type="noConversion"/>
  </si>
  <si>
    <t>IF 사용 배열수식</t>
    <phoneticPr fontId="3" type="noConversion"/>
  </si>
  <si>
    <t>56P 기출 15번 문제</t>
    <phoneticPr fontId="3" type="noConversion"/>
  </si>
  <si>
    <t>IF를 사용하지 않은 배열수식과 IF를 사용한 배열수식의 값이 다르게 나옵니다. 왜 그런걸까요?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</si>
</sst>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0.0%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0" borderId="0"/>
  </cellStyleXfs>
  <cellXfs count="4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3" applyFont="1" applyBorder="1" applyAlignment="1">
      <alignment horizontal="center"/>
    </xf>
    <xf numFmtId="9" fontId="0" fillId="0" borderId="1" xfId="0" applyNumberFormat="1" applyBorder="1">
      <alignment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0" fontId="7" fillId="0" borderId="0" xfId="3" applyFont="1"/>
    <xf numFmtId="0" fontId="5" fillId="0" borderId="0" xfId="3" applyFont="1"/>
    <xf numFmtId="0" fontId="2" fillId="2" borderId="1" xfId="0" applyFont="1" applyFill="1" applyBorder="1" applyAlignment="1">
      <alignment horizontal="center" vertical="center"/>
    </xf>
    <xf numFmtId="41" fontId="5" fillId="0" borderId="1" xfId="1" applyFont="1" applyFill="1" applyBorder="1" applyAlignment="1">
      <alignment horizont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2" applyNumberFormat="1" applyFont="1" applyBorder="1">
      <alignment vertical="center"/>
    </xf>
    <xf numFmtId="0" fontId="6" fillId="0" borderId="0" xfId="0" applyFont="1" applyAlignment="1"/>
    <xf numFmtId="176" fontId="0" fillId="0" borderId="0" xfId="0" applyNumberFormat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0" fillId="0" borderId="3" xfId="2" applyNumberFormat="1" applyFont="1" applyBorder="1" applyAlignment="1">
      <alignment horizontal="center" vertical="center"/>
    </xf>
    <xf numFmtId="41" fontId="0" fillId="0" borderId="3" xfId="1" applyFont="1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1" xfId="2" applyNumberFormat="1" applyFont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3" borderId="12" xfId="0" applyFill="1" applyBorder="1" applyAlignment="1">
      <alignment horizontal="center" vertical="center"/>
    </xf>
    <xf numFmtId="41" fontId="0" fillId="0" borderId="10" xfId="1" applyFont="1" applyBorder="1">
      <alignment vertical="center"/>
    </xf>
    <xf numFmtId="41" fontId="0" fillId="0" borderId="10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</cellXfs>
  <cellStyles count="4">
    <cellStyle name="쉼표 [0]" xfId="1" builtinId="6"/>
    <cellStyle name="통화 [0]" xfId="2" builtinId="7"/>
    <cellStyle name="표준" xfId="0" builtinId="0"/>
    <cellStyle name="표준 2" xfId="3" xr:uid="{236D2215-DD6E-47B1-ABE8-C852801A77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B9250-E4CB-4EE1-AF7C-CE66117DDFB1}">
  <dimension ref="A1:I11"/>
  <sheetViews>
    <sheetView workbookViewId="0">
      <selection activeCell="B11" sqref="B11"/>
    </sheetView>
  </sheetViews>
  <sheetFormatPr defaultRowHeight="16.5"/>
  <cols>
    <col min="2" max="2" width="7.25" customWidth="1"/>
    <col min="3" max="3" width="9" bestFit="1" customWidth="1"/>
    <col min="4" max="5" width="7.25" customWidth="1"/>
    <col min="6" max="6" width="10.875" bestFit="1" customWidth="1"/>
    <col min="7" max="7" width="11.125" bestFit="1" customWidth="1"/>
    <col min="8" max="8" width="10.875" bestFit="1" customWidth="1"/>
    <col min="9" max="9" width="15.125" bestFit="1" customWidth="1"/>
  </cols>
  <sheetData>
    <row r="1" spans="1:9">
      <c r="A1" s="1" t="s">
        <v>5</v>
      </c>
      <c r="B1" s="1" t="s">
        <v>6</v>
      </c>
      <c r="C1" s="1" t="s">
        <v>7</v>
      </c>
      <c r="D1" s="1" t="s">
        <v>8</v>
      </c>
      <c r="E1" s="2" t="s">
        <v>9</v>
      </c>
      <c r="F1" s="3" t="s">
        <v>10</v>
      </c>
      <c r="G1" s="1" t="s">
        <v>11</v>
      </c>
      <c r="H1" s="1" t="s">
        <v>12</v>
      </c>
      <c r="I1" s="37" t="s">
        <v>80</v>
      </c>
    </row>
    <row r="2" spans="1:9">
      <c r="A2" s="2" t="s">
        <v>0</v>
      </c>
      <c r="B2" s="4">
        <v>0.03</v>
      </c>
      <c r="C2" s="2" t="s">
        <v>13</v>
      </c>
      <c r="D2" s="2" t="s">
        <v>14</v>
      </c>
      <c r="E2" s="2">
        <v>5</v>
      </c>
      <c r="F2" s="3" t="s">
        <v>1</v>
      </c>
      <c r="G2" s="5">
        <v>44307</v>
      </c>
      <c r="H2" s="14">
        <v>350000</v>
      </c>
      <c r="I2" s="2" t="b" cm="1">
        <f t="array" ref="I2">B11=SUM(($A$2:$A$9="국민카드")*($B$2:$B$9=3%)*1)</f>
        <v>1</v>
      </c>
    </row>
    <row r="3" spans="1:9">
      <c r="A3" s="2" t="s">
        <v>2</v>
      </c>
      <c r="B3" s="4">
        <v>0.03</v>
      </c>
      <c r="C3" s="2" t="s">
        <v>15</v>
      </c>
      <c r="D3" s="2" t="s">
        <v>16</v>
      </c>
      <c r="E3" s="2">
        <v>8</v>
      </c>
      <c r="F3" s="3" t="s">
        <v>17</v>
      </c>
      <c r="G3" s="5">
        <v>44228</v>
      </c>
      <c r="H3" s="14">
        <v>550000</v>
      </c>
      <c r="I3" s="2"/>
    </row>
    <row r="4" spans="1:9">
      <c r="A4" s="2" t="s">
        <v>0</v>
      </c>
      <c r="B4" s="4">
        <v>0.02</v>
      </c>
      <c r="C4" s="2" t="s">
        <v>13</v>
      </c>
      <c r="D4" s="2" t="s">
        <v>18</v>
      </c>
      <c r="E4" s="2">
        <v>15</v>
      </c>
      <c r="F4" s="3" t="s">
        <v>3</v>
      </c>
      <c r="G4" s="5">
        <v>44273</v>
      </c>
      <c r="H4" s="14">
        <v>153000</v>
      </c>
      <c r="I4" s="2"/>
    </row>
    <row r="5" spans="1:9">
      <c r="A5" s="2" t="s">
        <v>2</v>
      </c>
      <c r="B5" s="4">
        <v>0.01</v>
      </c>
      <c r="C5" s="2" t="s">
        <v>13</v>
      </c>
      <c r="D5" s="2" t="s">
        <v>14</v>
      </c>
      <c r="E5" s="2">
        <v>4</v>
      </c>
      <c r="F5" s="3" t="s">
        <v>19</v>
      </c>
      <c r="G5" s="5">
        <v>44321</v>
      </c>
      <c r="H5" s="14">
        <v>100000</v>
      </c>
      <c r="I5" s="2"/>
    </row>
    <row r="6" spans="1:9">
      <c r="A6" s="2" t="s">
        <v>2</v>
      </c>
      <c r="B6" s="4">
        <v>0.03</v>
      </c>
      <c r="C6" s="2" t="s">
        <v>15</v>
      </c>
      <c r="D6" s="2" t="s">
        <v>16</v>
      </c>
      <c r="E6" s="2">
        <v>8</v>
      </c>
      <c r="F6" s="3" t="s">
        <v>4</v>
      </c>
      <c r="G6" s="5">
        <v>44270</v>
      </c>
      <c r="H6" s="14">
        <v>490000</v>
      </c>
      <c r="I6" s="2"/>
    </row>
    <row r="7" spans="1:9">
      <c r="A7" s="2" t="s">
        <v>0</v>
      </c>
      <c r="B7" s="4">
        <v>0.01</v>
      </c>
      <c r="C7" s="2" t="s">
        <v>13</v>
      </c>
      <c r="D7" s="2" t="s">
        <v>18</v>
      </c>
      <c r="E7" s="2">
        <v>35</v>
      </c>
      <c r="F7" s="3" t="s">
        <v>1</v>
      </c>
      <c r="G7" s="5">
        <v>44291</v>
      </c>
      <c r="H7" s="14">
        <v>1540000</v>
      </c>
      <c r="I7" s="2"/>
    </row>
    <row r="8" spans="1:9">
      <c r="A8" s="2" t="s">
        <v>2</v>
      </c>
      <c r="B8" s="4">
        <v>0.03</v>
      </c>
      <c r="C8" s="2" t="s">
        <v>13</v>
      </c>
      <c r="D8" s="2" t="s">
        <v>14</v>
      </c>
      <c r="E8" s="2">
        <v>25</v>
      </c>
      <c r="F8" s="3" t="s">
        <v>19</v>
      </c>
      <c r="G8" s="5">
        <v>44236</v>
      </c>
      <c r="H8" s="14">
        <v>580000</v>
      </c>
      <c r="I8" s="2"/>
    </row>
    <row r="9" spans="1:9">
      <c r="A9" s="2" t="s">
        <v>2</v>
      </c>
      <c r="B9" s="4">
        <v>0.03</v>
      </c>
      <c r="C9" s="2" t="s">
        <v>13</v>
      </c>
      <c r="D9" s="2" t="s">
        <v>16</v>
      </c>
      <c r="E9" s="2">
        <v>50</v>
      </c>
      <c r="F9" s="3" t="s">
        <v>3</v>
      </c>
      <c r="G9" s="5">
        <v>44235</v>
      </c>
      <c r="H9" s="14">
        <v>1050000</v>
      </c>
      <c r="I9" s="2"/>
    </row>
    <row r="10" spans="1:9">
      <c r="A10" s="7"/>
      <c r="B10" s="8"/>
      <c r="C10" s="7"/>
      <c r="D10" s="9"/>
      <c r="E10" s="10"/>
    </row>
    <row r="11" spans="1:9">
      <c r="A11" s="11" t="s">
        <v>20</v>
      </c>
      <c r="B11" s="1">
        <f t="array" ref="B11">SUM(($A$2:$A$9="국민카드")*($B$2:$B$9=3%)*1)</f>
        <v>1</v>
      </c>
      <c r="C11" s="1"/>
      <c r="D11" s="1"/>
      <c r="E11" s="12"/>
      <c r="F11" s="2"/>
      <c r="G11" s="2"/>
      <c r="H11" s="2"/>
    </row>
  </sheetData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CE65E-BBF1-48F6-A326-63AEC7B57B2E}">
  <sheetPr>
    <tabColor theme="9" tint="0.59999389629810485"/>
  </sheetPr>
  <dimension ref="A1:H15"/>
  <sheetViews>
    <sheetView workbookViewId="0"/>
  </sheetViews>
  <sheetFormatPr defaultRowHeight="16.5"/>
  <cols>
    <col min="1" max="1" width="11.125" bestFit="1" customWidth="1"/>
    <col min="2" max="2" width="9" bestFit="1" customWidth="1"/>
    <col min="3" max="3" width="8.375" bestFit="1" customWidth="1"/>
    <col min="4" max="4" width="9" bestFit="1" customWidth="1"/>
    <col min="5" max="5" width="8.375" bestFit="1" customWidth="1"/>
    <col min="6" max="6" width="11.875" bestFit="1" customWidth="1"/>
    <col min="7" max="7" width="11" bestFit="1" customWidth="1"/>
    <col min="8" max="8" width="6.875" customWidth="1"/>
  </cols>
  <sheetData>
    <row r="1" spans="1:8">
      <c r="A1" s="2" t="s">
        <v>21</v>
      </c>
      <c r="B1" s="2" t="s">
        <v>22</v>
      </c>
      <c r="C1" s="2" t="s">
        <v>23</v>
      </c>
      <c r="D1" s="2" t="s">
        <v>24</v>
      </c>
      <c r="E1" s="2" t="s">
        <v>25</v>
      </c>
      <c r="F1" s="2" t="s">
        <v>26</v>
      </c>
      <c r="G1" s="37" t="s">
        <v>81</v>
      </c>
    </row>
    <row r="2" spans="1:8">
      <c r="A2" s="5">
        <v>44294</v>
      </c>
      <c r="B2" s="2" t="s">
        <v>27</v>
      </c>
      <c r="C2" s="2" t="s">
        <v>31</v>
      </c>
      <c r="D2" s="13">
        <v>1200</v>
      </c>
      <c r="E2" s="13">
        <v>20000</v>
      </c>
      <c r="F2" s="13">
        <f t="shared" ref="F2:F13" si="0">D2*E2</f>
        <v>24000000</v>
      </c>
      <c r="G2" s="2"/>
    </row>
    <row r="3" spans="1:8">
      <c r="A3" s="5">
        <v>44296</v>
      </c>
      <c r="B3" s="2" t="s">
        <v>28</v>
      </c>
      <c r="C3" s="2" t="s">
        <v>32</v>
      </c>
      <c r="D3" s="13">
        <v>1400</v>
      </c>
      <c r="E3" s="13">
        <v>15000</v>
      </c>
      <c r="F3" s="13">
        <f t="shared" si="0"/>
        <v>21000000</v>
      </c>
      <c r="G3" s="2"/>
    </row>
    <row r="4" spans="1:8">
      <c r="A4" s="5">
        <v>44301</v>
      </c>
      <c r="B4" s="2" t="s">
        <v>29</v>
      </c>
      <c r="C4" s="2" t="s">
        <v>33</v>
      </c>
      <c r="D4" s="13">
        <v>1300</v>
      </c>
      <c r="E4" s="13">
        <v>18000</v>
      </c>
      <c r="F4" s="13">
        <f t="shared" si="0"/>
        <v>23400000</v>
      </c>
      <c r="G4" s="2"/>
    </row>
    <row r="5" spans="1:8">
      <c r="A5" s="5">
        <v>44317</v>
      </c>
      <c r="B5" s="2" t="s">
        <v>27</v>
      </c>
      <c r="C5" s="2" t="s">
        <v>31</v>
      </c>
      <c r="D5" s="13">
        <v>500</v>
      </c>
      <c r="E5" s="13">
        <v>25000</v>
      </c>
      <c r="F5" s="13">
        <f t="shared" si="0"/>
        <v>12500000</v>
      </c>
      <c r="G5" s="2"/>
    </row>
    <row r="6" spans="1:8">
      <c r="A6" s="5">
        <v>44320</v>
      </c>
      <c r="B6" s="2" t="s">
        <v>27</v>
      </c>
      <c r="C6" s="2" t="s">
        <v>34</v>
      </c>
      <c r="D6" s="13">
        <v>1200</v>
      </c>
      <c r="E6" s="13">
        <v>22000</v>
      </c>
      <c r="F6" s="13">
        <f t="shared" si="0"/>
        <v>26400000</v>
      </c>
      <c r="G6" s="2"/>
    </row>
    <row r="7" spans="1:8">
      <c r="A7" s="5">
        <v>44350</v>
      </c>
      <c r="B7" s="2" t="s">
        <v>28</v>
      </c>
      <c r="C7" s="2" t="s">
        <v>34</v>
      </c>
      <c r="D7" s="13">
        <v>1400</v>
      </c>
      <c r="E7" s="13">
        <v>18000</v>
      </c>
      <c r="F7" s="13">
        <f t="shared" si="0"/>
        <v>25200000</v>
      </c>
      <c r="G7" s="2"/>
    </row>
    <row r="8" spans="1:8">
      <c r="A8" s="5">
        <v>44356</v>
      </c>
      <c r="B8" s="2" t="s">
        <v>29</v>
      </c>
      <c r="C8" s="2" t="s">
        <v>33</v>
      </c>
      <c r="D8" s="13">
        <v>1500</v>
      </c>
      <c r="E8" s="13">
        <v>21000</v>
      </c>
      <c r="F8" s="13">
        <f t="shared" si="0"/>
        <v>31500000</v>
      </c>
      <c r="G8" s="2"/>
    </row>
    <row r="9" spans="1:8">
      <c r="A9" s="5">
        <v>44367</v>
      </c>
      <c r="B9" s="2" t="s">
        <v>30</v>
      </c>
      <c r="C9" s="2" t="s">
        <v>32</v>
      </c>
      <c r="D9" s="13">
        <v>500</v>
      </c>
      <c r="E9" s="13">
        <v>30000</v>
      </c>
      <c r="F9" s="13">
        <f t="shared" si="0"/>
        <v>15000000</v>
      </c>
      <c r="G9" s="2"/>
    </row>
    <row r="10" spans="1:8">
      <c r="A10" s="5">
        <v>44382</v>
      </c>
      <c r="B10" s="2" t="s">
        <v>27</v>
      </c>
      <c r="C10" s="2" t="s">
        <v>31</v>
      </c>
      <c r="D10" s="13">
        <v>1200</v>
      </c>
      <c r="E10" s="13">
        <v>18000</v>
      </c>
      <c r="F10" s="13">
        <f t="shared" si="0"/>
        <v>21600000</v>
      </c>
      <c r="G10" s="2"/>
    </row>
    <row r="11" spans="1:8">
      <c r="A11" s="5">
        <v>44387</v>
      </c>
      <c r="B11" s="2" t="s">
        <v>28</v>
      </c>
      <c r="C11" s="2" t="s">
        <v>34</v>
      </c>
      <c r="D11" s="13">
        <v>1400</v>
      </c>
      <c r="E11" s="13">
        <v>20000</v>
      </c>
      <c r="F11" s="13">
        <f t="shared" si="0"/>
        <v>28000000</v>
      </c>
      <c r="G11" s="2"/>
    </row>
    <row r="12" spans="1:8">
      <c r="A12" s="5">
        <v>44396</v>
      </c>
      <c r="B12" s="2" t="s">
        <v>29</v>
      </c>
      <c r="C12" s="2" t="s">
        <v>31</v>
      </c>
      <c r="D12" s="13">
        <v>1500</v>
      </c>
      <c r="E12" s="13">
        <v>15000</v>
      </c>
      <c r="F12" s="13">
        <f t="shared" si="0"/>
        <v>22500000</v>
      </c>
      <c r="G12" s="2"/>
    </row>
    <row r="13" spans="1:8">
      <c r="A13" s="5">
        <v>44397</v>
      </c>
      <c r="B13" s="2" t="s">
        <v>30</v>
      </c>
      <c r="C13" s="2" t="s">
        <v>32</v>
      </c>
      <c r="D13" s="13">
        <v>500</v>
      </c>
      <c r="E13" s="13">
        <v>22000</v>
      </c>
      <c r="F13" s="13">
        <f t="shared" si="0"/>
        <v>11000000</v>
      </c>
      <c r="G13" s="2"/>
    </row>
    <row r="15" spans="1:8">
      <c r="A15" s="37" t="s">
        <v>79</v>
      </c>
      <c r="B15" s="2"/>
      <c r="C15" s="2"/>
      <c r="D15" s="2"/>
      <c r="E15" s="2"/>
      <c r="F15" s="2"/>
      <c r="G15" s="2"/>
      <c r="H15" s="2"/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26F7B-C7A6-4C94-A0C9-CF23B942CD22}">
  <sheetPr>
    <tabColor theme="5" tint="0.59999389629810485"/>
  </sheetPr>
  <dimension ref="A1:K19"/>
  <sheetViews>
    <sheetView tabSelected="1" workbookViewId="0">
      <selection activeCell="J10" sqref="J10"/>
    </sheetView>
  </sheetViews>
  <sheetFormatPr defaultRowHeight="16.5"/>
  <cols>
    <col min="1" max="1" width="7.875" customWidth="1"/>
    <col min="2" max="2" width="10.875" bestFit="1" customWidth="1"/>
    <col min="3" max="3" width="11.125" bestFit="1" customWidth="1"/>
    <col min="4" max="4" width="10.875" bestFit="1" customWidth="1"/>
    <col min="5" max="5" width="11.75" bestFit="1" customWidth="1"/>
    <col min="6" max="6" width="11.875" bestFit="1" customWidth="1"/>
    <col min="7" max="7" width="9.5" bestFit="1" customWidth="1"/>
    <col min="8" max="8" width="11.25" customWidth="1"/>
  </cols>
  <sheetData>
    <row r="1" spans="1:11">
      <c r="A1" s="7" t="s">
        <v>39</v>
      </c>
    </row>
    <row r="2" spans="1:11">
      <c r="A2" s="2" t="s">
        <v>40</v>
      </c>
      <c r="B2" s="2" t="s">
        <v>41</v>
      </c>
      <c r="C2" s="2" t="s">
        <v>42</v>
      </c>
      <c r="D2" s="2" t="s">
        <v>43</v>
      </c>
      <c r="E2" s="2" t="s">
        <v>44</v>
      </c>
      <c r="F2" s="2" t="s">
        <v>45</v>
      </c>
      <c r="G2" s="2" t="s">
        <v>46</v>
      </c>
      <c r="H2" s="2" t="s">
        <v>47</v>
      </c>
    </row>
    <row r="3" spans="1:11">
      <c r="A3" s="2" t="s">
        <v>48</v>
      </c>
      <c r="B3" s="2" t="s">
        <v>49</v>
      </c>
      <c r="C3" s="5">
        <v>44257</v>
      </c>
      <c r="D3" s="2" t="s">
        <v>50</v>
      </c>
      <c r="E3" s="15">
        <v>21</v>
      </c>
      <c r="F3" s="16">
        <v>9870000</v>
      </c>
      <c r="G3" s="2" t="s">
        <v>51</v>
      </c>
      <c r="H3" s="16">
        <v>5000000</v>
      </c>
    </row>
    <row r="4" spans="1:11">
      <c r="A4" s="2" t="s">
        <v>52</v>
      </c>
      <c r="B4" s="2" t="s">
        <v>53</v>
      </c>
      <c r="C4" s="5">
        <v>44288</v>
      </c>
      <c r="D4" s="2" t="s">
        <v>50</v>
      </c>
      <c r="E4" s="15">
        <v>25</v>
      </c>
      <c r="F4" s="16">
        <v>11750000</v>
      </c>
      <c r="G4" s="2" t="s">
        <v>54</v>
      </c>
      <c r="H4" s="16">
        <v>7000000</v>
      </c>
    </row>
    <row r="5" spans="1:11">
      <c r="A5" s="2" t="s">
        <v>55</v>
      </c>
      <c r="B5" s="2" t="s">
        <v>56</v>
      </c>
      <c r="C5" s="5">
        <v>44264</v>
      </c>
      <c r="D5" s="2" t="s">
        <v>50</v>
      </c>
      <c r="E5" s="15">
        <v>12</v>
      </c>
      <c r="F5" s="16">
        <v>5640000</v>
      </c>
      <c r="G5" s="2" t="s">
        <v>57</v>
      </c>
      <c r="H5" s="16">
        <v>5500000</v>
      </c>
    </row>
    <row r="6" spans="1:11">
      <c r="A6" s="2" t="s">
        <v>58</v>
      </c>
      <c r="B6" s="2" t="s">
        <v>49</v>
      </c>
      <c r="C6" s="5">
        <v>44247</v>
      </c>
      <c r="D6" s="2" t="s">
        <v>50</v>
      </c>
      <c r="E6" s="15">
        <v>12</v>
      </c>
      <c r="F6" s="16">
        <v>5640000</v>
      </c>
      <c r="G6" s="2" t="s">
        <v>59</v>
      </c>
      <c r="H6" s="16">
        <v>2000000</v>
      </c>
    </row>
    <row r="7" spans="1:11">
      <c r="A7" s="2" t="s">
        <v>60</v>
      </c>
      <c r="B7" s="2" t="s">
        <v>49</v>
      </c>
      <c r="C7" s="5">
        <v>44239</v>
      </c>
      <c r="D7" s="2" t="s">
        <v>61</v>
      </c>
      <c r="E7" s="15">
        <v>15</v>
      </c>
      <c r="F7" s="16">
        <v>7050000</v>
      </c>
      <c r="G7" s="2" t="s">
        <v>62</v>
      </c>
      <c r="H7" s="16">
        <v>5000000</v>
      </c>
    </row>
    <row r="8" spans="1:11">
      <c r="A8" s="2" t="s">
        <v>63</v>
      </c>
      <c r="B8" s="2" t="s">
        <v>56</v>
      </c>
      <c r="C8" s="5">
        <v>44264</v>
      </c>
      <c r="D8" s="2" t="s">
        <v>61</v>
      </c>
      <c r="E8" s="15">
        <v>57</v>
      </c>
      <c r="F8" s="16">
        <v>26790000</v>
      </c>
      <c r="G8" s="2" t="s">
        <v>64</v>
      </c>
      <c r="H8" s="16">
        <v>10000000</v>
      </c>
    </row>
    <row r="9" spans="1:11">
      <c r="A9" s="2" t="s">
        <v>65</v>
      </c>
      <c r="B9" s="2" t="s">
        <v>49</v>
      </c>
      <c r="C9" s="5">
        <v>44218</v>
      </c>
      <c r="D9" s="2" t="s">
        <v>61</v>
      </c>
      <c r="E9" s="15">
        <v>25</v>
      </c>
      <c r="F9" s="16">
        <v>5350000</v>
      </c>
      <c r="G9" s="2" t="s">
        <v>66</v>
      </c>
      <c r="H9" s="16">
        <v>2000000</v>
      </c>
    </row>
    <row r="10" spans="1:11">
      <c r="A10" s="2" t="s">
        <v>67</v>
      </c>
      <c r="B10" s="2" t="s">
        <v>56</v>
      </c>
      <c r="C10" s="5">
        <v>44242</v>
      </c>
      <c r="D10" s="2" t="s">
        <v>61</v>
      </c>
      <c r="E10" s="15">
        <v>25</v>
      </c>
      <c r="F10" s="16">
        <v>11750000</v>
      </c>
      <c r="G10" s="2" t="s">
        <v>68</v>
      </c>
      <c r="H10" s="16">
        <v>5000000</v>
      </c>
    </row>
    <row r="11" spans="1:11">
      <c r="A11" s="2" t="s">
        <v>69</v>
      </c>
      <c r="B11" s="2" t="s">
        <v>53</v>
      </c>
      <c r="C11" s="5">
        <v>44197</v>
      </c>
      <c r="D11" s="2" t="s">
        <v>61</v>
      </c>
      <c r="E11" s="15">
        <v>35</v>
      </c>
      <c r="F11" s="16">
        <v>9970000</v>
      </c>
      <c r="G11" s="2" t="s">
        <v>70</v>
      </c>
      <c r="H11" s="16">
        <v>15000000</v>
      </c>
    </row>
    <row r="12" spans="1:11">
      <c r="A12" s="2" t="s">
        <v>71</v>
      </c>
      <c r="B12" s="2" t="s">
        <v>49</v>
      </c>
      <c r="C12" s="5">
        <v>44256</v>
      </c>
      <c r="D12" s="2" t="s">
        <v>50</v>
      </c>
      <c r="E12" s="15">
        <v>5</v>
      </c>
      <c r="F12" s="16">
        <v>2350000</v>
      </c>
      <c r="G12" s="2" t="s">
        <v>72</v>
      </c>
      <c r="H12" s="16">
        <v>2000000</v>
      </c>
    </row>
    <row r="13" spans="1:11">
      <c r="A13" s="2" t="s">
        <v>73</v>
      </c>
      <c r="B13" s="2" t="s">
        <v>53</v>
      </c>
      <c r="C13" s="5">
        <v>44241</v>
      </c>
      <c r="D13" s="2" t="s">
        <v>50</v>
      </c>
      <c r="E13" s="15">
        <v>20</v>
      </c>
      <c r="F13" s="16">
        <v>9400000</v>
      </c>
      <c r="G13" s="2" t="s">
        <v>74</v>
      </c>
      <c r="H13" s="16">
        <v>5000000</v>
      </c>
    </row>
    <row r="14" spans="1:11">
      <c r="A14" s="2" t="s">
        <v>75</v>
      </c>
      <c r="B14" s="2" t="s">
        <v>49</v>
      </c>
      <c r="C14" s="5">
        <v>44267</v>
      </c>
      <c r="D14" s="2" t="s">
        <v>61</v>
      </c>
      <c r="E14" s="15">
        <v>35</v>
      </c>
      <c r="F14" s="16">
        <v>16450000</v>
      </c>
      <c r="G14" s="2" t="s">
        <v>76</v>
      </c>
      <c r="H14" s="16">
        <v>10000000</v>
      </c>
      <c r="J14" t="s">
        <v>84</v>
      </c>
    </row>
    <row r="15" spans="1:11" ht="17.25" thickBot="1">
      <c r="A15" s="17" t="s">
        <v>77</v>
      </c>
      <c r="B15" s="18"/>
      <c r="C15" s="18"/>
      <c r="D15" s="18"/>
      <c r="J15" s="38" t="s">
        <v>85</v>
      </c>
    </row>
    <row r="16" spans="1:11">
      <c r="A16" s="19" t="s">
        <v>20</v>
      </c>
      <c r="B16" s="20" t="str">
        <f t="array" ref="B16">SUM(IF(($B$3:$B$14="자영업")*($D$3:$D$14="여"),1))&amp;"건"</f>
        <v>3건</v>
      </c>
      <c r="C16" s="20" t="str">
        <f t="array" ref="C16">REPT("☆",COUNT(IF(($D$3:$D$14="여")*(MONTH($C$3:$C$14)&lt;=2),1)))</f>
        <v>☆☆☆☆</v>
      </c>
      <c r="D16" s="21">
        <f t="array" ref="D16">SUM(IF(($D$3:$D$14="여")*(RIGHT($G$3:$G$14,1)="K"),1))</f>
        <v>1</v>
      </c>
      <c r="E16" s="22">
        <f t="array" ref="E16">COUNT(IF((FIND("K",$G$3:$G$14)&gt;=1)*(FIND("3",$G$3:$G$14)&gt;=1),1))</f>
        <v>2</v>
      </c>
      <c r="F16" s="23"/>
      <c r="G16" s="24" t="s">
        <v>37</v>
      </c>
      <c r="H16" s="25" t="s">
        <v>38</v>
      </c>
      <c r="J16" s="39" t="str">
        <f t="array" ref="J16">INDEX($A$3:$A$14,MATCH(MIN(($D$3:$D$14="남")*$F$3:$F$14),($D$3:$D$14="남")*$F$3:$F$14,0))</f>
        <v>김영희</v>
      </c>
      <c r="K16" s="39" t="s">
        <v>82</v>
      </c>
    </row>
    <row r="17" spans="1:11">
      <c r="A17" s="26" t="s">
        <v>35</v>
      </c>
      <c r="B17" s="6">
        <f t="array" ref="B17">SUM(IF(($B$3:$B$14="공무원")*($D$3:$D$14="남"),$H$3:$H$14))</f>
        <v>5500000</v>
      </c>
      <c r="C17" s="27" t="str">
        <f t="array" ref="C17">REPT("★",QUOTIENT(SUM(($D$3:$D$14="남")*(MONTH($C$3:$C$14)&gt;=3)*$E$3:$E$14),50))</f>
        <v>★</v>
      </c>
      <c r="D17" s="6">
        <f t="array" ref="D17">SUM(IF(($E$3:$E$14&lt;=10)*(RIGHT($G$3:$G$14,1)="L"),$H$3:$H$14))</f>
        <v>2000000</v>
      </c>
      <c r="E17" s="28" t="str">
        <f t="array" ref="E17">TEXT(AVERAGE(IF(($E$3:$E$14&gt;=30)*($H$3:$H$14&gt;=5000000),$H$3:$H$14)),"#,,")</f>
        <v>12</v>
      </c>
      <c r="F17" s="29" t="s">
        <v>40</v>
      </c>
      <c r="G17" s="2" t="str">
        <f t="array" ref="G17">INDEX($A$3:$A$14,MATCH(MAX(($E$3:$E$14&lt;=30)*F3:F14),($E$3:$E$14&lt;=30)*F3:F14,0))</f>
        <v>권창영</v>
      </c>
      <c r="H17" s="30"/>
      <c r="J17" s="40" t="str">
        <f t="array" ref="J17">INDEX($A$3:$A$14,MATCH(MIN(IF(($D$3:$D$14="남"),$F$3:$F$14)),($D$3:$D$14="남")*$F$3:$F$14,0))</f>
        <v>정종수</v>
      </c>
      <c r="K17" s="39" t="s">
        <v>83</v>
      </c>
    </row>
    <row r="18" spans="1:11" ht="17.25" thickBot="1">
      <c r="A18" s="26" t="s">
        <v>36</v>
      </c>
      <c r="B18" s="2" t="str">
        <f t="array" ref="B18">IFERROR(AVERAGE(IF((MONTH($C$3:$C$14)=1)*($F$3:$F$14&lt;=5000000),$E$3:$E$14)),"없음")</f>
        <v>없음</v>
      </c>
      <c r="C18" s="2">
        <f t="array" ref="C18">ROUND(AVERAGE(IF(($F$3:$F$14&gt;3000000)*(LEFT($G$3:$G$14,1)="K"),$E$3:$E$14)),0)</f>
        <v>19</v>
      </c>
      <c r="D18" s="14">
        <f t="array" ref="D18">MAX(IF(($D$3:$D$14="여")*($E$3:$E$14&lt;30),$H$3:$H$14))</f>
        <v>5000000</v>
      </c>
      <c r="E18" s="28"/>
      <c r="F18" s="31" t="s">
        <v>78</v>
      </c>
      <c r="G18" s="32" t="str">
        <f t="array" ref="G18">_xlfn.CONCAT(SUM(($D$3:$D$14="여")*($E$3:$E$14&gt;=AVERAGE($E$3:$E$14))*$E$3:$E$14),"(",SUM(($D$3:$D$14="여")*($E$3:$E$14&gt;=AVERAGE($E$3:$E$14))*1),"명)")</f>
        <v>177(5명)</v>
      </c>
      <c r="H18" s="33"/>
    </row>
    <row r="19" spans="1:11" ht="17.25" thickBot="1">
      <c r="A19" s="34" t="s">
        <v>37</v>
      </c>
      <c r="B19" s="35">
        <f t="array" ref="B19">MAXA(($D$3:$D$14="여")*(MONTH($C$3:$C$14)=1)*$E$3:$E$14)</f>
        <v>35</v>
      </c>
      <c r="C19" s="36"/>
      <c r="D19" s="35"/>
      <c r="E19" s="33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합격포인트_01_유형1~8</vt:lpstr>
      <vt:lpstr>01_체크체크_①~⑧</vt:lpstr>
      <vt:lpstr>대표기출문제_기출1~16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jiseok0409@gmail.com</cp:lastModifiedBy>
  <dcterms:created xsi:type="dcterms:W3CDTF">2023-07-13T00:58:05Z</dcterms:created>
  <dcterms:modified xsi:type="dcterms:W3CDTF">2024-11-05T11:08:59Z</dcterms:modified>
</cp:coreProperties>
</file>