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gatiiveyron/Downloads/시나공 컴활 총정리/길벗컴활2급총정리/모의/"/>
    </mc:Choice>
  </mc:AlternateContent>
  <xr:revisionPtr revIDLastSave="0" documentId="13_ncr:1_{6FD30B01-05E0-8A48-846F-78C02CE9932C}" xr6:coauthVersionLast="47" xr6:coauthVersionMax="47" xr10:uidLastSave="{00000000-0000-0000-0000-000000000000}"/>
  <bookViews>
    <workbookView xWindow="-20" yWindow="500" windowWidth="28800" windowHeight="1610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D34" i="11" l="1"/>
  <c r="J16" i="11"/>
  <c r="J17" i="11"/>
  <c r="J18" i="11"/>
  <c r="J19" i="11"/>
  <c r="J20" i="11"/>
  <c r="J21" i="11"/>
  <c r="J22" i="11"/>
  <c r="J23" i="11"/>
  <c r="J24" i="11"/>
  <c r="J15" i="11"/>
  <c r="D24" i="11"/>
  <c r="J4" i="11"/>
  <c r="J5" i="11"/>
  <c r="J6" i="11"/>
  <c r="J7" i="11"/>
  <c r="J8" i="11"/>
  <c r="J9" i="11"/>
  <c r="J10" i="11"/>
  <c r="J11" i="11"/>
  <c r="J3" i="11"/>
  <c r="D4" i="11"/>
  <c r="D5" i="11"/>
  <c r="D6" i="11"/>
  <c r="D7" i="11"/>
  <c r="D8" i="11"/>
  <c r="D9" i="11"/>
  <c r="D10" i="11"/>
  <c r="D11" i="11"/>
  <c r="D3" i="11"/>
  <c r="F10" i="10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<sst xmlns="http://schemas.openxmlformats.org/spreadsheetml/2006/main" count="341" uniqueCount="241">
  <si>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</si>
  <si>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</si>
  <si>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</si>
  <si>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</si>
  <si>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</si>
  <si>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</si>
  <si>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</si>
  <si>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</si>
  <si>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</si>
  <si>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</si>
  <si>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</si>
  <si>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</si>
  <si>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</si>
  <si>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</si>
  <si>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</si>
  <si>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</si>
  <si>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</si>
  <si>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</si>
  <si>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</si>
  <si>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</si>
  <si>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</si>
  <si>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</si>
  <si>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</si>
  <si>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</si>
  <si>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</si>
  <si>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</si>
  <si>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</si>
  <si>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</si>
  <si>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</si>
  <si>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</si>
  <si>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</si>
  <si>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</si>
  <si>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</si>
  <si>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</si>
  <si>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</si>
  <si>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</si>
  <si>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</si>
  <si>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</si>
  <si>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</si>
  <si>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</si>
  <si>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</si>
  <si>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</si>
  <si>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</si>
  <si>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</si>
  <si>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</si>
  <si>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</si>
  <si>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</si>
  <si>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</si>
  <si>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</si>
  <si>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</si>
  <si>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</si>
  <si>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</si>
  <si>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</si>
  <si>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</si>
  <si>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</si>
  <si>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</si>
  <si>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</si>
  <si>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</si>
  <si>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</si>
  <si>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</si>
  <si>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</si>
  <si>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</si>
  <si>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</si>
  <si>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</si>
  <si>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</si>
  <si>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</si>
  <si>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</si>
  <si>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</si>
  <si>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</si>
  <si>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</si>
  <si>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</si>
  <si>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</si>
  <si>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</si>
  <si>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</si>
  <si>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</si>
  <si>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</si>
  <si>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</si>
  <si>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</si>
  <si>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</si>
  <si>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</si>
  <si>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</si>
  <si>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</si>
  <si>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</si>
  <si>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</si>
  <si>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</si>
  <si>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</si>
  <si>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</si>
  <si>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</si>
  <si>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</si>
  <si>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</si>
  <si>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</si>
  <si>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</si>
  <si>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</si>
  <si>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</si>
  <si>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</si>
  <si>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</si>
  <si>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</si>
  <si>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</si>
  <si>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</si>
  <si>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</si>
  <si>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</si>
  <si>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</si>
  <si>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</si>
  <si>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</si>
  <si>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</si>
  <si>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</si>
  <si>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</si>
  <si>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</si>
  <si>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</si>
  <si>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</si>
  <si>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</si>
  <si>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</si>
  <si>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</si>
  <si>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</si>
  <si>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</si>
  <si>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</si>
  <si>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</si>
  <si>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</si>
  <si>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</si>
  <si>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</si>
  <si>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</si>
  <si>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</si>
  <si>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</si>
  <si>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</si>
  <si>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</si>
  <si>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</si>
  <si>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</si>
  <si>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</si>
  <si>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</si>
  <si>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</si>
  <si>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</si>
  <si>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</si>
  <si>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</si>
  <si>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</si>
  <si>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</si>
  <si>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</si>
  <si>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</si>
  <si>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</si>
  <si>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</si>
  <si>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</si>
  <si>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</si>
  <si>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</si>
  <si>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</si>
  <si>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</si>
  <si>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</si>
  <si>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</si>
  <si>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</si>
  <si>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</si>
  <si>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</si>
  <si>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</si>
  <si>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</si>
  <si>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</si>
  <si>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</si>
  <si>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</si>
  <si>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</si>
  <si>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</si>
  <si>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</si>
  <si>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</si>
  <si>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</si>
  <si>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</si>
  <si>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</si>
  <si>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</si>
  <si>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</si>
  <si>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</si>
  <si>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</si>
  <si>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</si>
  <si>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</si>
  <si>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</si>
  <si>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</si>
  <si>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</si>
  <si>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</si>
  <si>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</si>
  <si>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</si>
  <si>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</si>
  <si>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</si>
  <si>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</si>
  <si>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</si>
  <si>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</si>
  <si>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</si>
  <si>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</si>
  <si>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</si>
  <si>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</si>
  <si>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</si>
  <si>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</si>
  <si>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</si>
  <si>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</si>
  <si>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</si>
  <si>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</si>
  <si>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</si>
  <si>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</si>
  <si>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</si>
  <si>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</si>
  <si>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</si>
  <si>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</si>
  <si>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</si>
  <si>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</si>
  <si>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</si>
  <si>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</si>
  <si>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</si>
  <si>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</si>
  <si>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</si>
  <si>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</si>
  <si>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</si>
  <si>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</si>
  <si>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</si>
  <si>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</si>
  <si>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</si>
  <si>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</si>
  <si>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</si>
  <si>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</si>
  <si>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박성훈</t>
    <phoneticPr fontId="1" type="noConversion"/>
  </si>
  <si>
    <t>남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</si>
  <si>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</si>
  <si>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</si>
  <si>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</si>
  <si>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</si>
  <si>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</si>
  <si>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</si>
  <si>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</si>
  <si>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</si>
  <si>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</si>
  <si>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</si>
  <si>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</si>
  <si>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</si>
  <si>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</si>
  <si>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</si>
  <si>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</si>
  <si>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</si>
  <si>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</si>
  <si>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</si>
  <si>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직위</t>
    <phoneticPr fontId="1" type="noConversion"/>
  </si>
  <si>
    <t>대리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</si>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</sst>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_);[Red]\(&quot;₩&quot;#,##0\)"/>
    <numFmt numFmtId="176" formatCode="_-* #,##0_-;\-* #,##0_-;_-* &quot;-&quot;_-;_-@_-"/>
    <numFmt numFmtId="177" formatCode="0.0"/>
    <numFmt numFmtId="178" formatCode="0&quot;개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176" fontId="0" fillId="0" borderId="8" xfId="1" applyFont="1" applyBorder="1">
      <alignment vertical="center"/>
    </xf>
    <xf numFmtId="178" fontId="0" fillId="0" borderId="8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1" xfId="1" applyNumberFormat="1" applyFont="1" applyBorder="1" applyAlignment="1">
      <alignment horizontal="center" vertical="center"/>
    </xf>
    <xf numFmtId="6" fontId="0" fillId="0" borderId="1" xfId="0" applyNumberFormat="1" applyBorder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5-4633-A599-6CF49BCE631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0-3C4F-8564-92C23A115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41778347-A027-60B7-8ACD-2AA3D7A073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5</xdr:col>
      <xdr:colOff>607391</xdr:colOff>
      <xdr:row>13</xdr:row>
      <xdr:rowOff>0</xdr:rowOff>
    </xdr:to>
    <xdr:sp macro="[0]!통화" textlink="">
      <xdr:nvSpPr>
        <xdr:cNvPr id="3" name="입체 2">
          <a:extLst>
            <a:ext uri="{FF2B5EF4-FFF2-40B4-BE49-F238E27FC236}">
              <a16:creationId xmlns:a16="http://schemas.microsoft.com/office/drawing/2014/main" id="{29F63528-0687-834F-5708-4D7038A007CA}"/>
            </a:ext>
          </a:extLst>
        </xdr:cNvPr>
        <xdr:cNvSpPr/>
      </xdr:nvSpPr>
      <xdr:spPr>
        <a:xfrm>
          <a:off x="2492671" y="2382236"/>
          <a:ext cx="1214782" cy="425963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로주" refreshedDate="45728.556145023147" createdVersion="8" refreshedVersion="8" minRefreshableVersion="3" recordCount="12" xr:uid="{7488A8F6-71D9-7D47-96C6-0C4EC7B37686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4-03-02T00:00:00" maxDate="2024-05-11T00:00:00" count="12">
        <d v="2024-03-02T00:00:00"/>
        <d v="2024-03-03T00:00:00"/>
        <d v="2024-03-05T00:00:00"/>
        <d v="2024-03-09T00:00:00"/>
        <d v="2024-04-01T00:00:00"/>
        <d v="2024-04-03T00:00:00"/>
        <d v="2024-04-05T00:00:00"/>
        <d v="2024-04-07T00:00:00"/>
        <d v="2024-05-03T00:00:00"/>
        <d v="2024-05-06T00:00:00"/>
        <d v="2024-05-07T00:00:00"/>
        <d v="2024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176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4-03-02T00:00:00" endDate="2024-05-11T00:00:00"/>
        <groupItems count="14">
          <s v="&lt;2024.3.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.5.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0BC0B4-871F-ED47-8303-3D57186EC6AA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176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zoomScale="213" workbookViewId="0">
      <selection activeCell="F9" sqref="F9"/>
    </sheetView>
  </sheetViews>
  <sheetFormatPr baseColWidth="10" defaultColWidth="8.83203125" defaultRowHeight="17"/>
  <cols>
    <col min="3" max="3" width="14.5" customWidth="1"/>
    <col min="5" max="5" width="11.33203125" bestFit="1" customWidth="1"/>
    <col min="6" max="6" width="15" customWidth="1"/>
  </cols>
  <sheetData>
    <row r="1" spans="1:6">
      <c r="A1" t="s">
        <v>0</v>
      </c>
    </row>
    <row r="3" spans="1:6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>
      <c r="A4" s="1" t="s">
        <v>210</v>
      </c>
      <c r="B4" s="1" t="s">
        <v>211</v>
      </c>
      <c r="C4" s="1" t="s">
        <v>217</v>
      </c>
      <c r="D4" s="1" t="s">
        <v>222</v>
      </c>
      <c r="E4" s="2">
        <v>780000</v>
      </c>
      <c r="F4" s="1" t="s">
        <v>225</v>
      </c>
    </row>
    <row r="5" spans="1:6">
      <c r="A5" s="1" t="s">
        <v>212</v>
      </c>
      <c r="B5" s="1" t="s">
        <v>211</v>
      </c>
      <c r="C5" s="1" t="s">
        <v>218</v>
      </c>
      <c r="D5" s="1" t="s">
        <v>223</v>
      </c>
      <c r="E5" s="2">
        <v>960000</v>
      </c>
      <c r="F5" s="1" t="s">
        <v>226</v>
      </c>
    </row>
    <row r="6" spans="1:6">
      <c r="A6" s="1" t="s">
        <v>213</v>
      </c>
      <c r="B6" s="1" t="s">
        <v>211</v>
      </c>
      <c r="C6" s="1" t="s">
        <v>219</v>
      </c>
      <c r="D6" s="1" t="s">
        <v>222</v>
      </c>
      <c r="E6" s="2">
        <v>1200000</v>
      </c>
      <c r="F6" s="1" t="s">
        <v>227</v>
      </c>
    </row>
    <row r="7" spans="1:6">
      <c r="A7" s="1" t="s">
        <v>214</v>
      </c>
      <c r="B7" s="1" t="s">
        <v>216</v>
      </c>
      <c r="C7" s="1" t="s">
        <v>220</v>
      </c>
      <c r="D7" s="1" t="s">
        <v>224</v>
      </c>
      <c r="E7" s="2">
        <v>1320000</v>
      </c>
      <c r="F7" s="1" t="s">
        <v>228</v>
      </c>
    </row>
    <row r="8" spans="1:6">
      <c r="A8" s="1" t="s">
        <v>215</v>
      </c>
      <c r="B8" s="1" t="s">
        <v>216</v>
      </c>
      <c r="C8" s="1" t="s">
        <v>221</v>
      </c>
      <c r="D8" s="1" t="s">
        <v>223</v>
      </c>
      <c r="E8" s="2">
        <v>1020000</v>
      </c>
      <c r="F8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zoomScale="156" workbookViewId="0">
      <selection activeCell="H8" sqref="H8"/>
    </sheetView>
  </sheetViews>
  <sheetFormatPr baseColWidth="10" defaultColWidth="8.83203125" defaultRowHeight="17"/>
  <cols>
    <col min="1" max="1" width="13" bestFit="1" customWidth="1"/>
    <col min="6" max="6" width="11.33203125" bestFit="1" customWidth="1"/>
  </cols>
  <sheetData>
    <row r="1" spans="1:6" ht="28" customHeight="1" thickBot="1">
      <c r="A1" s="25" t="s">
        <v>94</v>
      </c>
      <c r="B1" s="25"/>
      <c r="C1" s="25"/>
      <c r="D1" s="25"/>
      <c r="E1" s="25"/>
      <c r="F1" s="25"/>
    </row>
    <row r="2" spans="1:6" ht="18" thickTop="1"/>
    <row r="3" spans="1:6">
      <c r="A3" s="26" t="s">
        <v>63</v>
      </c>
      <c r="B3" s="26" t="s">
        <v>64</v>
      </c>
      <c r="C3" s="26" t="s">
        <v>65</v>
      </c>
      <c r="D3" s="26" t="s">
        <v>66</v>
      </c>
      <c r="E3" s="26" t="s">
        <v>12</v>
      </c>
      <c r="F3" s="26" t="s">
        <v>67</v>
      </c>
    </row>
    <row r="4" spans="1:6">
      <c r="A4" s="26" t="s">
        <v>68</v>
      </c>
      <c r="B4" s="26" t="s">
        <v>69</v>
      </c>
      <c r="C4" s="27" t="s">
        <v>70</v>
      </c>
      <c r="D4" s="28">
        <v>15000</v>
      </c>
      <c r="E4" s="29">
        <v>124</v>
      </c>
      <c r="F4" s="28">
        <v>1860000</v>
      </c>
    </row>
    <row r="5" spans="1:6">
      <c r="A5" s="26" t="s">
        <v>71</v>
      </c>
      <c r="B5" s="26" t="s">
        <v>72</v>
      </c>
      <c r="C5" s="27" t="s">
        <v>70</v>
      </c>
      <c r="D5" s="28">
        <v>21000</v>
      </c>
      <c r="E5" s="29">
        <v>104</v>
      </c>
      <c r="F5" s="28">
        <v>2184000</v>
      </c>
    </row>
    <row r="6" spans="1:6">
      <c r="A6" s="26" t="s">
        <v>73</v>
      </c>
      <c r="B6" s="26" t="s">
        <v>74</v>
      </c>
      <c r="C6" s="27" t="s">
        <v>75</v>
      </c>
      <c r="D6" s="28">
        <v>20000</v>
      </c>
      <c r="E6" s="29">
        <v>85</v>
      </c>
      <c r="F6" s="28">
        <v>1700000</v>
      </c>
    </row>
    <row r="7" spans="1:6">
      <c r="A7" s="26" t="s">
        <v>76</v>
      </c>
      <c r="B7" s="26" t="s">
        <v>77</v>
      </c>
      <c r="C7" s="27" t="s">
        <v>70</v>
      </c>
      <c r="D7" s="28">
        <v>18000</v>
      </c>
      <c r="E7" s="29">
        <v>152</v>
      </c>
      <c r="F7" s="28">
        <v>2736000</v>
      </c>
    </row>
    <row r="8" spans="1:6">
      <c r="A8" s="26" t="s">
        <v>78</v>
      </c>
      <c r="B8" s="26" t="s">
        <v>79</v>
      </c>
      <c r="C8" s="27" t="s">
        <v>80</v>
      </c>
      <c r="D8" s="28">
        <v>30000</v>
      </c>
      <c r="E8" s="29">
        <v>121</v>
      </c>
      <c r="F8" s="28">
        <v>3630000</v>
      </c>
    </row>
    <row r="9" spans="1:6">
      <c r="A9" s="26" t="s">
        <v>81</v>
      </c>
      <c r="B9" s="26" t="s">
        <v>82</v>
      </c>
      <c r="C9" s="27" t="s">
        <v>75</v>
      </c>
      <c r="D9" s="28">
        <v>12000</v>
      </c>
      <c r="E9" s="29">
        <v>79</v>
      </c>
      <c r="F9" s="28">
        <v>948000</v>
      </c>
    </row>
    <row r="10" spans="1:6">
      <c r="A10" s="26" t="s">
        <v>83</v>
      </c>
      <c r="B10" s="26" t="s">
        <v>84</v>
      </c>
      <c r="C10" s="27" t="s">
        <v>75</v>
      </c>
      <c r="D10" s="28">
        <v>15000</v>
      </c>
      <c r="E10" s="29">
        <v>230</v>
      </c>
      <c r="F10" s="28">
        <v>3450000</v>
      </c>
    </row>
    <row r="11" spans="1:6">
      <c r="A11" s="26" t="s">
        <v>85</v>
      </c>
      <c r="B11" s="26" t="s">
        <v>86</v>
      </c>
      <c r="C11" s="27" t="s">
        <v>87</v>
      </c>
      <c r="D11" s="28">
        <v>25000</v>
      </c>
      <c r="E11" s="29">
        <v>51</v>
      </c>
      <c r="F11" s="28">
        <v>1275000</v>
      </c>
    </row>
    <row r="12" spans="1:6">
      <c r="A12" s="26" t="s">
        <v>88</v>
      </c>
      <c r="B12" s="26" t="s">
        <v>89</v>
      </c>
      <c r="C12" s="27" t="s">
        <v>70</v>
      </c>
      <c r="D12" s="28">
        <v>14000</v>
      </c>
      <c r="E12" s="29">
        <v>235</v>
      </c>
      <c r="F12" s="28">
        <v>3290000</v>
      </c>
    </row>
    <row r="13" spans="1:6">
      <c r="A13" s="26" t="s">
        <v>90</v>
      </c>
      <c r="B13" s="26" t="s">
        <v>91</v>
      </c>
      <c r="C13" s="27" t="s">
        <v>70</v>
      </c>
      <c r="D13" s="28">
        <v>20000</v>
      </c>
      <c r="E13" s="29">
        <v>344</v>
      </c>
      <c r="F13" s="28">
        <v>6880000</v>
      </c>
    </row>
    <row r="14" spans="1:6">
      <c r="A14" s="26" t="s">
        <v>92</v>
      </c>
      <c r="B14" s="26" t="s">
        <v>93</v>
      </c>
      <c r="C14" s="27" t="s">
        <v>75</v>
      </c>
      <c r="D14" s="28">
        <v>22000</v>
      </c>
      <c r="E14" s="29">
        <v>101</v>
      </c>
      <c r="F14" s="28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zoomScale="125" workbookViewId="0">
      <selection activeCell="K9" sqref="K9"/>
    </sheetView>
  </sheetViews>
  <sheetFormatPr baseColWidth="10" defaultColWidth="8.83203125" defaultRowHeight="17"/>
  <cols>
    <col min="2" max="2" width="10.33203125" bestFit="1" customWidth="1"/>
  </cols>
  <sheetData>
    <row r="1" spans="1:8" ht="20">
      <c r="A1" s="14" t="s">
        <v>95</v>
      </c>
      <c r="B1" s="14"/>
      <c r="C1" s="14"/>
      <c r="D1" s="14"/>
      <c r="E1" s="14"/>
      <c r="F1" s="14"/>
      <c r="G1" s="14"/>
      <c r="H1" s="14"/>
    </row>
    <row r="3" spans="1:8">
      <c r="A3" s="15" t="s">
        <v>28</v>
      </c>
      <c r="B3" s="15" t="s">
        <v>29</v>
      </c>
      <c r="C3" s="17" t="s">
        <v>96</v>
      </c>
      <c r="D3" s="18"/>
      <c r="E3" s="18"/>
      <c r="F3" s="18"/>
      <c r="G3" s="19"/>
      <c r="H3" s="15" t="s">
        <v>97</v>
      </c>
    </row>
    <row r="4" spans="1:8">
      <c r="A4" s="16"/>
      <c r="B4" s="16"/>
      <c r="C4" s="6" t="s">
        <v>98</v>
      </c>
      <c r="D4" s="6" t="s">
        <v>99</v>
      </c>
      <c r="E4" s="6" t="s">
        <v>100</v>
      </c>
      <c r="F4" s="6" t="s">
        <v>101</v>
      </c>
      <c r="G4" s="6" t="s">
        <v>102</v>
      </c>
      <c r="H4" s="16"/>
    </row>
    <row r="5" spans="1:8">
      <c r="A5" s="6" t="s">
        <v>103</v>
      </c>
      <c r="B5" s="6" t="s">
        <v>104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>
      <c r="A6" s="6" t="s">
        <v>105</v>
      </c>
      <c r="B6" s="6" t="s">
        <v>106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>
      <c r="A7" s="6" t="s">
        <v>107</v>
      </c>
      <c r="B7" s="6" t="s">
        <v>108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>
      <c r="A8" s="6" t="s">
        <v>109</v>
      </c>
      <c r="B8" s="6" t="s">
        <v>110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>
      <c r="A9" s="6" t="s">
        <v>111</v>
      </c>
      <c r="B9" s="6" t="s">
        <v>104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>
      <c r="A10" s="6" t="s">
        <v>112</v>
      </c>
      <c r="B10" s="6" t="s">
        <v>113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>
      <c r="A11" s="6" t="s">
        <v>114</v>
      </c>
      <c r="B11" s="6" t="s">
        <v>106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>
      <c r="A12" s="6" t="s">
        <v>115</v>
      </c>
      <c r="B12" s="6" t="s">
        <v>108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>
      <c r="A13" s="6" t="s">
        <v>116</v>
      </c>
      <c r="B13" s="6" t="s">
        <v>110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>
      <c r="A14" s="6" t="s">
        <v>117</v>
      </c>
      <c r="B14" s="6" t="s">
        <v>104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>
      <c r="A15" s="6" t="s">
        <v>118</v>
      </c>
      <c r="B15" s="6" t="s">
        <v>108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>
      <c r="A16" s="6" t="s">
        <v>119</v>
      </c>
      <c r="B16" s="6" t="s">
        <v>113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>
      <c r="A17" s="6" t="s">
        <v>120</v>
      </c>
      <c r="B17" s="6" t="s">
        <v>106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>
      <c r="A18" s="6" t="s">
        <v>121</v>
      </c>
      <c r="B18" s="6" t="s">
        <v>113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>
      <c r="A19" s="6" t="s">
        <v>122</v>
      </c>
      <c r="B19" s="6" t="s">
        <v>110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1" priority="2" operator="greaterThan">
      <formula>90</formula>
    </cfRule>
  </conditionalFormatting>
  <conditionalFormatting sqref="H5:H19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topLeftCell="A18" zoomScale="150" workbookViewId="0">
      <selection activeCell="D35" sqref="D35"/>
    </sheetView>
  </sheetViews>
  <sheetFormatPr baseColWidth="10" defaultColWidth="8.83203125" defaultRowHeight="17"/>
  <cols>
    <col min="1" max="1" width="10.83203125" bestFit="1" customWidth="1"/>
    <col min="3" max="3" width="9" bestFit="1" customWidth="1"/>
    <col min="4" max="4" width="8.6640625" customWidth="1"/>
    <col min="7" max="8" width="9" bestFit="1" customWidth="1"/>
    <col min="9" max="9" width="11.33203125" bestFit="1" customWidth="1"/>
  </cols>
  <sheetData>
    <row r="1" spans="1:10">
      <c r="A1" s="3" t="s">
        <v>6</v>
      </c>
      <c r="B1" s="5" t="s">
        <v>196</v>
      </c>
      <c r="F1" s="4" t="s">
        <v>7</v>
      </c>
      <c r="G1" s="5" t="s">
        <v>8</v>
      </c>
    </row>
    <row r="2" spans="1:10">
      <c r="A2" s="6" t="s">
        <v>197</v>
      </c>
      <c r="B2" s="6" t="s">
        <v>198</v>
      </c>
      <c r="C2" s="6" t="s">
        <v>199</v>
      </c>
      <c r="D2" s="12" t="s">
        <v>200</v>
      </c>
      <c r="F2" s="6" t="s">
        <v>10</v>
      </c>
      <c r="G2" s="6" t="s">
        <v>11</v>
      </c>
      <c r="H2" s="6" t="s">
        <v>12</v>
      </c>
      <c r="I2" s="6" t="s">
        <v>13</v>
      </c>
      <c r="J2" s="12" t="s">
        <v>14</v>
      </c>
    </row>
    <row r="3" spans="1:10">
      <c r="A3" s="7">
        <v>45450</v>
      </c>
      <c r="B3" s="6" t="s">
        <v>201</v>
      </c>
      <c r="C3" s="13">
        <v>0.47222222222222227</v>
      </c>
      <c r="D3" s="6" t="str">
        <f>IF(AND(WEEKDAY(A3,1)=1,B3="가전"),"재방송","")</f>
        <v/>
      </c>
      <c r="F3" s="6" t="s">
        <v>15</v>
      </c>
      <c r="G3" s="8">
        <v>15000</v>
      </c>
      <c r="H3" s="6">
        <v>354</v>
      </c>
      <c r="I3" s="8">
        <v>5310000</v>
      </c>
      <c r="J3" s="6" t="str">
        <f>IF(OR(H3&gt;=350,I3&gt;AVERAGE($I$3:$I$11)),"우수","")</f>
        <v>우수</v>
      </c>
    </row>
    <row r="4" spans="1:10">
      <c r="A4" s="7">
        <v>45451</v>
      </c>
      <c r="B4" s="6" t="s">
        <v>202</v>
      </c>
      <c r="C4" s="13">
        <v>0.69097222222222221</v>
      </c>
      <c r="D4" s="6" t="str">
        <f t="shared" ref="D4:D11" si="0">IF(AND(WEEKDAY(A4,1)=1,B4="가전"),"재방송","")</f>
        <v/>
      </c>
      <c r="F4" s="6" t="s">
        <v>16</v>
      </c>
      <c r="G4" s="8">
        <v>15800</v>
      </c>
      <c r="H4" s="6">
        <v>293</v>
      </c>
      <c r="I4" s="8">
        <v>4629400</v>
      </c>
      <c r="J4" s="6" t="str">
        <f t="shared" ref="J4:J11" si="1">IF(OR(H4&gt;=350,I4&gt;AVERAGE($I$3:$I$11)),"우수","")</f>
        <v/>
      </c>
    </row>
    <row r="5" spans="1:10">
      <c r="A5" s="7">
        <v>45452</v>
      </c>
      <c r="B5" s="6" t="s">
        <v>203</v>
      </c>
      <c r="C5" s="13">
        <v>0.5</v>
      </c>
      <c r="D5" s="6" t="str">
        <f t="shared" si="0"/>
        <v>재방송</v>
      </c>
      <c r="F5" s="6" t="s">
        <v>17</v>
      </c>
      <c r="G5" s="8">
        <v>14600</v>
      </c>
      <c r="H5" s="6">
        <v>331</v>
      </c>
      <c r="I5" s="8">
        <v>4832600</v>
      </c>
      <c r="J5" s="6" t="str">
        <f t="shared" si="1"/>
        <v>우수</v>
      </c>
    </row>
    <row r="6" spans="1:10">
      <c r="A6" s="7">
        <v>45457</v>
      </c>
      <c r="B6" s="6" t="s">
        <v>201</v>
      </c>
      <c r="C6" s="13">
        <v>0.77083333333333337</v>
      </c>
      <c r="D6" s="6" t="str">
        <f t="shared" si="0"/>
        <v/>
      </c>
      <c r="F6" s="6" t="s">
        <v>18</v>
      </c>
      <c r="G6" s="8">
        <v>15400</v>
      </c>
      <c r="H6" s="6">
        <v>286</v>
      </c>
      <c r="I6" s="8">
        <v>4404400</v>
      </c>
      <c r="J6" s="6" t="str">
        <f t="shared" si="1"/>
        <v/>
      </c>
    </row>
    <row r="7" spans="1:10">
      <c r="A7" s="7">
        <v>45458</v>
      </c>
      <c r="B7" s="6" t="s">
        <v>202</v>
      </c>
      <c r="C7" s="13">
        <v>0.86805555555555547</v>
      </c>
      <c r="D7" s="6" t="str">
        <f t="shared" si="0"/>
        <v/>
      </c>
      <c r="F7" s="6" t="s">
        <v>19</v>
      </c>
      <c r="G7" s="8">
        <v>15000</v>
      </c>
      <c r="H7" s="6">
        <v>269</v>
      </c>
      <c r="I7" s="8">
        <v>4035000</v>
      </c>
      <c r="J7" s="6" t="str">
        <f t="shared" si="1"/>
        <v/>
      </c>
    </row>
    <row r="8" spans="1:10">
      <c r="A8" s="7">
        <v>45459</v>
      </c>
      <c r="B8" s="6" t="s">
        <v>203</v>
      </c>
      <c r="C8" s="13">
        <v>0.73958333333333337</v>
      </c>
      <c r="D8" s="6" t="str">
        <f t="shared" si="0"/>
        <v>재방송</v>
      </c>
      <c r="F8" s="6" t="s">
        <v>20</v>
      </c>
      <c r="G8" s="8">
        <v>16000</v>
      </c>
      <c r="H8" s="6">
        <v>308</v>
      </c>
      <c r="I8" s="8">
        <v>4928000</v>
      </c>
      <c r="J8" s="6" t="str">
        <f t="shared" si="1"/>
        <v>우수</v>
      </c>
    </row>
    <row r="9" spans="1:10">
      <c r="A9" s="7">
        <v>45464</v>
      </c>
      <c r="B9" s="6" t="s">
        <v>202</v>
      </c>
      <c r="C9" s="13">
        <v>0.80208333333333337</v>
      </c>
      <c r="D9" s="6" t="str">
        <f t="shared" si="0"/>
        <v/>
      </c>
      <c r="F9" s="6" t="s">
        <v>21</v>
      </c>
      <c r="G9" s="8">
        <v>15500</v>
      </c>
      <c r="H9" s="6">
        <v>326</v>
      </c>
      <c r="I9" s="8">
        <v>5053000</v>
      </c>
      <c r="J9" s="6" t="str">
        <f t="shared" si="1"/>
        <v>우수</v>
      </c>
    </row>
    <row r="10" spans="1:10">
      <c r="A10" s="7">
        <v>45465</v>
      </c>
      <c r="B10" s="6" t="s">
        <v>203</v>
      </c>
      <c r="C10" s="13">
        <v>0.875</v>
      </c>
      <c r="D10" s="6" t="str">
        <f t="shared" si="0"/>
        <v/>
      </c>
      <c r="F10" s="6" t="s">
        <v>22</v>
      </c>
      <c r="G10" s="8">
        <v>15800</v>
      </c>
      <c r="H10" s="6">
        <v>367</v>
      </c>
      <c r="I10" s="8">
        <v>5798600</v>
      </c>
      <c r="J10" s="6" t="str">
        <f t="shared" si="1"/>
        <v>우수</v>
      </c>
    </row>
    <row r="11" spans="1:10">
      <c r="A11" s="7">
        <v>45466</v>
      </c>
      <c r="B11" s="6" t="s">
        <v>201</v>
      </c>
      <c r="C11" s="13">
        <v>0.93055555555555547</v>
      </c>
      <c r="D11" s="6" t="str">
        <f t="shared" si="0"/>
        <v/>
      </c>
      <c r="F11" s="6" t="s">
        <v>23</v>
      </c>
      <c r="G11" s="8">
        <v>16700</v>
      </c>
      <c r="H11" s="6">
        <v>250</v>
      </c>
      <c r="I11" s="8">
        <v>4175000</v>
      </c>
      <c r="J11" s="6" t="str">
        <f t="shared" si="1"/>
        <v/>
      </c>
    </row>
    <row r="13" spans="1:10">
      <c r="A13" s="4" t="s">
        <v>24</v>
      </c>
      <c r="B13" s="5" t="s">
        <v>25</v>
      </c>
      <c r="G13" s="4" t="s">
        <v>26</v>
      </c>
      <c r="H13" s="5" t="s">
        <v>27</v>
      </c>
    </row>
    <row r="14" spans="1:10">
      <c r="A14" s="6" t="s">
        <v>28</v>
      </c>
      <c r="B14" s="6" t="s">
        <v>29</v>
      </c>
      <c r="C14" s="6" t="s">
        <v>30</v>
      </c>
      <c r="D14" s="6" t="s">
        <v>12</v>
      </c>
      <c r="G14" s="6" t="s">
        <v>31</v>
      </c>
      <c r="H14" s="6" t="s">
        <v>32</v>
      </c>
      <c r="I14" s="6" t="s">
        <v>33</v>
      </c>
      <c r="J14" s="12" t="s">
        <v>34</v>
      </c>
    </row>
    <row r="15" spans="1:10">
      <c r="A15" s="6" t="s">
        <v>35</v>
      </c>
      <c r="B15" s="6" t="s">
        <v>36</v>
      </c>
      <c r="C15" s="6" t="s">
        <v>37</v>
      </c>
      <c r="D15" s="8">
        <v>6352</v>
      </c>
      <c r="G15" s="6">
        <v>321001</v>
      </c>
      <c r="H15" s="6" t="s">
        <v>38</v>
      </c>
      <c r="I15" s="6">
        <v>10.89</v>
      </c>
      <c r="J15" s="6">
        <f>IFERROR(_xlfn.RANK.EQ(I15,$I$15:$I$24,1),"실격")</f>
        <v>8</v>
      </c>
    </row>
    <row r="16" spans="1:10">
      <c r="A16" s="6" t="s">
        <v>39</v>
      </c>
      <c r="B16" s="6" t="s">
        <v>36</v>
      </c>
      <c r="C16" s="6" t="s">
        <v>40</v>
      </c>
      <c r="D16" s="8">
        <v>3967</v>
      </c>
      <c r="G16" s="6">
        <v>321002</v>
      </c>
      <c r="H16" s="6" t="s">
        <v>41</v>
      </c>
      <c r="I16" s="6">
        <v>10.65</v>
      </c>
      <c r="J16" s="6">
        <f t="shared" ref="J16:J24" si="2">IFERROR(_xlfn.RANK.EQ(I16,$I$15:$I$24,1),"실격")</f>
        <v>4</v>
      </c>
    </row>
    <row r="17" spans="1:10">
      <c r="A17" s="6" t="s">
        <v>42</v>
      </c>
      <c r="B17" s="6" t="s">
        <v>36</v>
      </c>
      <c r="C17" s="6" t="s">
        <v>40</v>
      </c>
      <c r="D17" s="8">
        <v>4005</v>
      </c>
      <c r="G17" s="6">
        <v>321003</v>
      </c>
      <c r="H17" s="6" t="s">
        <v>43</v>
      </c>
      <c r="I17" s="6">
        <v>10.92</v>
      </c>
      <c r="J17" s="6">
        <f t="shared" si="2"/>
        <v>9</v>
      </c>
    </row>
    <row r="18" spans="1:10">
      <c r="A18" s="6" t="s">
        <v>44</v>
      </c>
      <c r="B18" s="6" t="s">
        <v>36</v>
      </c>
      <c r="C18" s="6" t="s">
        <v>45</v>
      </c>
      <c r="D18" s="8">
        <v>6761</v>
      </c>
      <c r="G18" s="6">
        <v>321004</v>
      </c>
      <c r="H18" s="6" t="s">
        <v>46</v>
      </c>
      <c r="I18" s="6">
        <v>10.56</v>
      </c>
      <c r="J18" s="6">
        <f t="shared" si="2"/>
        <v>1</v>
      </c>
    </row>
    <row r="19" spans="1:10">
      <c r="A19" s="6" t="s">
        <v>47</v>
      </c>
      <c r="B19" s="6" t="s">
        <v>36</v>
      </c>
      <c r="C19" s="6" t="s">
        <v>45</v>
      </c>
      <c r="D19" s="8">
        <v>5941</v>
      </c>
      <c r="G19" s="6">
        <v>321005</v>
      </c>
      <c r="H19" s="6" t="s">
        <v>48</v>
      </c>
      <c r="I19" s="6">
        <v>10.84</v>
      </c>
      <c r="J19" s="6">
        <f t="shared" si="2"/>
        <v>7</v>
      </c>
    </row>
    <row r="20" spans="1:10">
      <c r="A20" s="6" t="s">
        <v>49</v>
      </c>
      <c r="B20" s="6" t="s">
        <v>50</v>
      </c>
      <c r="C20" s="6" t="s">
        <v>37</v>
      </c>
      <c r="D20" s="8">
        <v>4492</v>
      </c>
      <c r="G20" s="6">
        <v>321006</v>
      </c>
      <c r="H20" s="6" t="s">
        <v>51</v>
      </c>
      <c r="I20" s="6">
        <v>10.68</v>
      </c>
      <c r="J20" s="6">
        <f t="shared" si="2"/>
        <v>5</v>
      </c>
    </row>
    <row r="21" spans="1:10">
      <c r="A21" s="6" t="s">
        <v>52</v>
      </c>
      <c r="B21" s="6" t="s">
        <v>50</v>
      </c>
      <c r="C21" s="6" t="s">
        <v>40</v>
      </c>
      <c r="D21" s="8">
        <v>5927</v>
      </c>
      <c r="G21" s="6">
        <v>321007</v>
      </c>
      <c r="H21" s="6" t="s">
        <v>53</v>
      </c>
      <c r="I21" s="6">
        <v>10.61</v>
      </c>
      <c r="J21" s="6">
        <f t="shared" si="2"/>
        <v>3</v>
      </c>
    </row>
    <row r="22" spans="1:10">
      <c r="A22" s="6" t="s">
        <v>54</v>
      </c>
      <c r="B22" s="6" t="s">
        <v>50</v>
      </c>
      <c r="C22" s="6" t="s">
        <v>40</v>
      </c>
      <c r="D22" s="8">
        <v>6315</v>
      </c>
      <c r="E22" s="1" t="s">
        <v>55</v>
      </c>
      <c r="G22" s="6">
        <v>321008</v>
      </c>
      <c r="H22" s="6" t="s">
        <v>56</v>
      </c>
      <c r="I22" s="6"/>
      <c r="J22" s="6" t="str">
        <f t="shared" si="2"/>
        <v>실격</v>
      </c>
    </row>
    <row r="23" spans="1:10">
      <c r="A23" s="6" t="s">
        <v>57</v>
      </c>
      <c r="B23" s="6" t="s">
        <v>50</v>
      </c>
      <c r="C23" s="6" t="s">
        <v>45</v>
      </c>
      <c r="D23" s="8">
        <v>3067</v>
      </c>
      <c r="E23" s="6" t="s">
        <v>230</v>
      </c>
      <c r="G23" s="6">
        <v>321009</v>
      </c>
      <c r="H23" s="6" t="s">
        <v>58</v>
      </c>
      <c r="I23" s="6">
        <v>10.59</v>
      </c>
      <c r="J23" s="6">
        <f t="shared" si="2"/>
        <v>2</v>
      </c>
    </row>
    <row r="24" spans="1:10">
      <c r="A24" s="20" t="s">
        <v>59</v>
      </c>
      <c r="B24" s="21"/>
      <c r="C24" s="22"/>
      <c r="D24" s="8">
        <f>ROUND(DSUM(A14:D23,4,E23:E24)/DCOUNTA(A14:D23,4,E23:E24),-2)</f>
        <v>5100</v>
      </c>
      <c r="E24" s="6" t="s">
        <v>231</v>
      </c>
      <c r="G24" s="6">
        <v>321010</v>
      </c>
      <c r="H24" s="6" t="s">
        <v>60</v>
      </c>
      <c r="I24" s="6">
        <v>10.72</v>
      </c>
      <c r="J24" s="6">
        <f t="shared" si="2"/>
        <v>6</v>
      </c>
    </row>
    <row r="26" spans="1:10">
      <c r="A26" s="4" t="s">
        <v>61</v>
      </c>
      <c r="B26" s="5" t="s">
        <v>184</v>
      </c>
    </row>
    <row r="27" spans="1:10">
      <c r="A27" s="6" t="s">
        <v>185</v>
      </c>
      <c r="B27" s="6" t="s">
        <v>186</v>
      </c>
      <c r="C27" s="6" t="s">
        <v>187</v>
      </c>
    </row>
    <row r="28" spans="1:10">
      <c r="A28" s="6">
        <v>10201</v>
      </c>
      <c r="B28" s="6" t="s">
        <v>188</v>
      </c>
      <c r="C28" s="11">
        <v>0.10038194444444444</v>
      </c>
    </row>
    <row r="29" spans="1:10">
      <c r="A29" s="6">
        <v>35014</v>
      </c>
      <c r="B29" s="6" t="s">
        <v>189</v>
      </c>
      <c r="C29" s="11">
        <v>9.6828703703703708E-2</v>
      </c>
    </row>
    <row r="30" spans="1:10">
      <c r="A30" s="6">
        <v>22009</v>
      </c>
      <c r="B30" s="6" t="s">
        <v>190</v>
      </c>
      <c r="C30" s="11">
        <v>9.3148148148148147E-2</v>
      </c>
    </row>
    <row r="31" spans="1:10">
      <c r="A31" s="6">
        <v>30871</v>
      </c>
      <c r="B31" s="6" t="s">
        <v>191</v>
      </c>
      <c r="C31" s="11">
        <v>0.10832175925925926</v>
      </c>
    </row>
    <row r="32" spans="1:10">
      <c r="A32" s="6">
        <v>29665</v>
      </c>
      <c r="B32" s="6" t="s">
        <v>192</v>
      </c>
      <c r="C32" s="11">
        <v>0.10306712962962962</v>
      </c>
    </row>
    <row r="33" spans="1:5">
      <c r="A33" s="6">
        <v>13954</v>
      </c>
      <c r="B33" s="6" t="s">
        <v>193</v>
      </c>
      <c r="C33" s="11">
        <v>9.8043981481481482E-2</v>
      </c>
      <c r="D33" s="23" t="s">
        <v>194</v>
      </c>
      <c r="E33" s="23"/>
    </row>
    <row r="34" spans="1:5">
      <c r="A34" s="6">
        <v>24832</v>
      </c>
      <c r="B34" s="6" t="s">
        <v>195</v>
      </c>
      <c r="C34" s="11">
        <v>9.6261574074074083E-2</v>
      </c>
      <c r="D34" s="24" t="str">
        <f>HOUR(SMALL(C28:C34,1))&amp;"시간"&amp;MINUTE(SMALL(C28:C34,1))&amp;"분"&amp;SECOND(SMALL(C28:C34,1))&amp;"초"</f>
        <v>2시간14분8초</v>
      </c>
      <c r="E34" s="24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opLeftCell="A15" zoomScale="150" workbookViewId="0">
      <selection activeCell="F27" sqref="F27"/>
    </sheetView>
  </sheetViews>
  <sheetFormatPr baseColWidth="10" defaultColWidth="8.83203125" defaultRowHeight="17"/>
  <cols>
    <col min="1" max="1" width="21.1640625" bestFit="1" customWidth="1"/>
    <col min="2" max="2" width="12.5" bestFit="1" customWidth="1"/>
    <col min="3" max="4" width="10.5" bestFit="1" customWidth="1"/>
    <col min="5" max="5" width="13" bestFit="1" customWidth="1"/>
    <col min="6" max="6" width="14.1640625" bestFit="1" customWidth="1"/>
    <col min="7" max="9" width="15" bestFit="1" customWidth="1"/>
    <col min="10" max="11" width="19.6640625" bestFit="1" customWidth="1"/>
  </cols>
  <sheetData>
    <row r="1" spans="1:5" ht="20">
      <c r="A1" s="14" t="s">
        <v>123</v>
      </c>
      <c r="B1" s="14"/>
      <c r="C1" s="14"/>
      <c r="D1" s="14"/>
      <c r="E1" s="14"/>
    </row>
    <row r="3" spans="1:5">
      <c r="A3" s="6" t="s">
        <v>9</v>
      </c>
      <c r="B3" s="6" t="s">
        <v>124</v>
      </c>
      <c r="C3" s="6" t="s">
        <v>125</v>
      </c>
      <c r="D3" s="6" t="s">
        <v>126</v>
      </c>
      <c r="E3" s="6" t="s">
        <v>127</v>
      </c>
    </row>
    <row r="4" spans="1:5">
      <c r="A4" s="6" t="s">
        <v>128</v>
      </c>
      <c r="B4" s="7">
        <v>45353</v>
      </c>
      <c r="C4" s="6" t="s">
        <v>129</v>
      </c>
      <c r="D4" s="6">
        <v>250</v>
      </c>
      <c r="E4" s="8">
        <f t="shared" ref="E4:E15" si="0">D4*35000</f>
        <v>8750000</v>
      </c>
    </row>
    <row r="5" spans="1:5">
      <c r="A5" s="6" t="s">
        <v>130</v>
      </c>
      <c r="B5" s="7">
        <v>45354</v>
      </c>
      <c r="C5" s="6" t="s">
        <v>131</v>
      </c>
      <c r="D5" s="6">
        <v>230</v>
      </c>
      <c r="E5" s="8">
        <f t="shared" si="0"/>
        <v>8050000</v>
      </c>
    </row>
    <row r="6" spans="1:5">
      <c r="A6" s="6" t="s">
        <v>132</v>
      </c>
      <c r="B6" s="7">
        <v>45356</v>
      </c>
      <c r="C6" s="6" t="s">
        <v>133</v>
      </c>
      <c r="D6" s="6">
        <v>280</v>
      </c>
      <c r="E6" s="8">
        <f t="shared" si="0"/>
        <v>9800000</v>
      </c>
    </row>
    <row r="7" spans="1:5">
      <c r="A7" s="6" t="s">
        <v>134</v>
      </c>
      <c r="B7" s="7">
        <v>45360</v>
      </c>
      <c r="C7" s="6" t="s">
        <v>135</v>
      </c>
      <c r="D7" s="6">
        <v>320</v>
      </c>
      <c r="E7" s="8">
        <f t="shared" si="0"/>
        <v>11200000</v>
      </c>
    </row>
    <row r="8" spans="1:5">
      <c r="A8" s="6" t="s">
        <v>130</v>
      </c>
      <c r="B8" s="7">
        <v>45383</v>
      </c>
      <c r="C8" s="6" t="s">
        <v>136</v>
      </c>
      <c r="D8" s="6">
        <v>160</v>
      </c>
      <c r="E8" s="8">
        <f t="shared" si="0"/>
        <v>5600000</v>
      </c>
    </row>
    <row r="9" spans="1:5">
      <c r="A9" s="6" t="s">
        <v>128</v>
      </c>
      <c r="B9" s="7">
        <v>45385</v>
      </c>
      <c r="C9" s="6" t="s">
        <v>137</v>
      </c>
      <c r="D9" s="6">
        <v>290</v>
      </c>
      <c r="E9" s="8">
        <f t="shared" si="0"/>
        <v>10150000</v>
      </c>
    </row>
    <row r="10" spans="1:5">
      <c r="A10" s="6" t="s">
        <v>132</v>
      </c>
      <c r="B10" s="7">
        <v>45387</v>
      </c>
      <c r="C10" s="6" t="s">
        <v>138</v>
      </c>
      <c r="D10" s="6">
        <v>270</v>
      </c>
      <c r="E10" s="8">
        <f t="shared" si="0"/>
        <v>9450000</v>
      </c>
    </row>
    <row r="11" spans="1:5">
      <c r="A11" s="6" t="s">
        <v>134</v>
      </c>
      <c r="B11" s="7">
        <v>45389</v>
      </c>
      <c r="C11" s="6" t="s">
        <v>139</v>
      </c>
      <c r="D11" s="6">
        <v>260</v>
      </c>
      <c r="E11" s="8">
        <f t="shared" si="0"/>
        <v>9100000</v>
      </c>
    </row>
    <row r="12" spans="1:5">
      <c r="A12" s="6" t="s">
        <v>130</v>
      </c>
      <c r="B12" s="7">
        <v>45415</v>
      </c>
      <c r="C12" s="6" t="s">
        <v>140</v>
      </c>
      <c r="D12" s="6">
        <v>190</v>
      </c>
      <c r="E12" s="8">
        <f t="shared" si="0"/>
        <v>6650000</v>
      </c>
    </row>
    <row r="13" spans="1:5">
      <c r="A13" s="6" t="s">
        <v>134</v>
      </c>
      <c r="B13" s="7">
        <v>45418</v>
      </c>
      <c r="C13" s="6" t="s">
        <v>141</v>
      </c>
      <c r="D13" s="6">
        <v>250</v>
      </c>
      <c r="E13" s="8">
        <f t="shared" si="0"/>
        <v>8750000</v>
      </c>
    </row>
    <row r="14" spans="1:5">
      <c r="A14" s="6" t="s">
        <v>128</v>
      </c>
      <c r="B14" s="7">
        <v>45419</v>
      </c>
      <c r="C14" s="6" t="s">
        <v>142</v>
      </c>
      <c r="D14" s="6">
        <v>120</v>
      </c>
      <c r="E14" s="8">
        <f t="shared" si="0"/>
        <v>4200000</v>
      </c>
    </row>
    <row r="15" spans="1:5">
      <c r="A15" s="6" t="s">
        <v>132</v>
      </c>
      <c r="B15" s="7">
        <v>45422</v>
      </c>
      <c r="C15" s="6" t="s">
        <v>143</v>
      </c>
      <c r="D15" s="6">
        <v>280</v>
      </c>
      <c r="E15" s="8">
        <f t="shared" si="0"/>
        <v>9800000</v>
      </c>
    </row>
    <row r="20" spans="1:4">
      <c r="B20" s="30" t="s">
        <v>234</v>
      </c>
    </row>
    <row r="21" spans="1:4">
      <c r="A21" s="30" t="s">
        <v>232</v>
      </c>
      <c r="B21" t="s">
        <v>128</v>
      </c>
      <c r="C21" t="s">
        <v>130</v>
      </c>
      <c r="D21" t="s">
        <v>233</v>
      </c>
    </row>
    <row r="22" spans="1:4">
      <c r="A22" s="31" t="s">
        <v>161</v>
      </c>
      <c r="B22" s="32"/>
      <c r="C22" s="32"/>
      <c r="D22" s="32"/>
    </row>
    <row r="23" spans="1:4">
      <c r="A23" s="33" t="s">
        <v>235</v>
      </c>
      <c r="B23" s="32">
        <v>250</v>
      </c>
      <c r="C23" s="32">
        <v>230</v>
      </c>
      <c r="D23" s="32">
        <v>480</v>
      </c>
    </row>
    <row r="24" spans="1:4">
      <c r="A24" s="33" t="s">
        <v>238</v>
      </c>
      <c r="B24" s="32">
        <v>8750000</v>
      </c>
      <c r="C24" s="32">
        <v>8050000</v>
      </c>
      <c r="D24" s="32">
        <v>16800000</v>
      </c>
    </row>
    <row r="25" spans="1:4">
      <c r="A25" s="31" t="s">
        <v>162</v>
      </c>
      <c r="B25" s="32"/>
      <c r="C25" s="32"/>
      <c r="D25" s="32"/>
    </row>
    <row r="26" spans="1:4">
      <c r="A26" s="33" t="s">
        <v>235</v>
      </c>
      <c r="B26" s="32">
        <v>290</v>
      </c>
      <c r="C26" s="32">
        <v>160</v>
      </c>
      <c r="D26" s="32">
        <v>450</v>
      </c>
    </row>
    <row r="27" spans="1:4">
      <c r="A27" s="33" t="s">
        <v>238</v>
      </c>
      <c r="B27" s="32">
        <v>10150000</v>
      </c>
      <c r="C27" s="32">
        <v>5600000</v>
      </c>
      <c r="D27" s="32">
        <v>15750000</v>
      </c>
    </row>
    <row r="28" spans="1:4">
      <c r="A28" s="31" t="s">
        <v>163</v>
      </c>
      <c r="B28" s="32"/>
      <c r="C28" s="32"/>
      <c r="D28" s="32"/>
    </row>
    <row r="29" spans="1:4">
      <c r="A29" s="33" t="s">
        <v>235</v>
      </c>
      <c r="B29" s="32">
        <v>120</v>
      </c>
      <c r="C29" s="32">
        <v>190</v>
      </c>
      <c r="D29" s="32">
        <v>310</v>
      </c>
    </row>
    <row r="30" spans="1:4">
      <c r="A30" s="33" t="s">
        <v>238</v>
      </c>
      <c r="B30" s="32">
        <v>4200000</v>
      </c>
      <c r="C30" s="32">
        <v>6650000</v>
      </c>
      <c r="D30" s="32">
        <v>10850000</v>
      </c>
    </row>
    <row r="31" spans="1:4">
      <c r="A31" s="31" t="s">
        <v>236</v>
      </c>
      <c r="B31" s="32">
        <v>660</v>
      </c>
      <c r="C31" s="32">
        <v>580</v>
      </c>
      <c r="D31" s="32">
        <v>1240</v>
      </c>
    </row>
    <row r="32" spans="1:4">
      <c r="A32" s="31" t="s">
        <v>237</v>
      </c>
      <c r="B32" s="32">
        <v>23100000</v>
      </c>
      <c r="C32" s="32">
        <v>20300000</v>
      </c>
      <c r="D32" s="32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zoomScale="150" workbookViewId="0">
      <selection activeCell="G20" sqref="G20"/>
    </sheetView>
  </sheetViews>
  <sheetFormatPr baseColWidth="10" defaultColWidth="8.83203125" defaultRowHeight="17"/>
  <cols>
    <col min="1" max="1" width="10.5" customWidth="1"/>
    <col min="2" max="4" width="10" customWidth="1"/>
    <col min="6" max="6" width="10.5" customWidth="1"/>
    <col min="7" max="9" width="10" customWidth="1"/>
  </cols>
  <sheetData>
    <row r="1" spans="1:9">
      <c r="A1" s="3" t="s">
        <v>6</v>
      </c>
      <c r="B1" s="5" t="s">
        <v>144</v>
      </c>
      <c r="D1" s="9" t="s">
        <v>145</v>
      </c>
      <c r="F1" s="4" t="s">
        <v>7</v>
      </c>
      <c r="G1" s="5" t="s">
        <v>146</v>
      </c>
      <c r="I1" s="9" t="s">
        <v>145</v>
      </c>
    </row>
    <row r="2" spans="1:9">
      <c r="A2" s="6" t="s">
        <v>9</v>
      </c>
      <c r="B2" s="6" t="s">
        <v>147</v>
      </c>
      <c r="C2" s="6" t="s">
        <v>148</v>
      </c>
      <c r="D2" s="6" t="s">
        <v>149</v>
      </c>
      <c r="F2" s="6" t="s">
        <v>9</v>
      </c>
      <c r="G2" s="6" t="s">
        <v>147</v>
      </c>
      <c r="H2" s="6" t="s">
        <v>148</v>
      </c>
      <c r="I2" s="6" t="s">
        <v>149</v>
      </c>
    </row>
    <row r="3" spans="1:9">
      <c r="A3" s="6" t="s">
        <v>150</v>
      </c>
      <c r="B3" s="8">
        <v>110523</v>
      </c>
      <c r="C3" s="8">
        <v>61579</v>
      </c>
      <c r="D3" s="8">
        <v>140849</v>
      </c>
      <c r="F3" s="6" t="s">
        <v>150</v>
      </c>
      <c r="G3" s="8">
        <v>122803</v>
      </c>
      <c r="H3" s="8">
        <v>66214</v>
      </c>
      <c r="I3" s="8">
        <v>142272</v>
      </c>
    </row>
    <row r="4" spans="1:9">
      <c r="A4" s="6" t="s">
        <v>151</v>
      </c>
      <c r="B4" s="8">
        <v>91232</v>
      </c>
      <c r="C4" s="8">
        <v>116204</v>
      </c>
      <c r="D4" s="8">
        <v>128325</v>
      </c>
      <c r="F4" s="6" t="s">
        <v>151</v>
      </c>
      <c r="G4" s="8">
        <v>90329</v>
      </c>
      <c r="H4" s="8">
        <v>123621</v>
      </c>
      <c r="I4" s="8">
        <v>141016</v>
      </c>
    </row>
    <row r="5" spans="1:9">
      <c r="A5" s="6" t="s">
        <v>152</v>
      </c>
      <c r="B5" s="8">
        <v>146620</v>
      </c>
      <c r="C5" s="8">
        <v>106968</v>
      </c>
      <c r="D5" s="8">
        <v>93171</v>
      </c>
      <c r="F5" s="6" t="s">
        <v>152</v>
      </c>
      <c r="G5" s="8">
        <v>137028</v>
      </c>
      <c r="H5" s="8">
        <v>111425</v>
      </c>
      <c r="I5" s="8">
        <v>96053</v>
      </c>
    </row>
    <row r="6" spans="1:9">
      <c r="A6" s="6" t="s">
        <v>153</v>
      </c>
      <c r="B6" s="8">
        <v>109703</v>
      </c>
      <c r="C6" s="8">
        <v>132462</v>
      </c>
      <c r="D6" s="8">
        <v>106147</v>
      </c>
      <c r="F6" s="6" t="s">
        <v>153</v>
      </c>
      <c r="G6" s="8">
        <v>113096</v>
      </c>
      <c r="H6" s="8">
        <v>128604</v>
      </c>
      <c r="I6" s="8">
        <v>115377</v>
      </c>
    </row>
    <row r="7" spans="1:9">
      <c r="A7" s="6" t="s">
        <v>154</v>
      </c>
      <c r="B7" s="8">
        <v>51997</v>
      </c>
      <c r="C7" s="8">
        <v>73957</v>
      </c>
      <c r="D7" s="8">
        <v>130856</v>
      </c>
      <c r="F7" s="6" t="s">
        <v>154</v>
      </c>
      <c r="G7" s="8">
        <v>49521</v>
      </c>
      <c r="H7" s="8">
        <v>76244</v>
      </c>
      <c r="I7" s="8">
        <v>137743</v>
      </c>
    </row>
    <row r="8" spans="1:9">
      <c r="A8" s="6" t="s">
        <v>155</v>
      </c>
      <c r="B8" s="8">
        <v>79689</v>
      </c>
      <c r="C8" s="8">
        <v>124114</v>
      </c>
      <c r="D8" s="8">
        <v>128929</v>
      </c>
      <c r="F8" s="6" t="s">
        <v>155</v>
      </c>
      <c r="G8" s="8">
        <v>73109</v>
      </c>
      <c r="H8" s="8">
        <v>113866</v>
      </c>
      <c r="I8" s="8">
        <v>120494</v>
      </c>
    </row>
    <row r="10" spans="1:9">
      <c r="A10" s="4" t="s">
        <v>24</v>
      </c>
      <c r="B10" s="5" t="s">
        <v>156</v>
      </c>
      <c r="D10" s="9" t="s">
        <v>145</v>
      </c>
      <c r="F10" s="4" t="s">
        <v>26</v>
      </c>
      <c r="G10" s="5" t="s">
        <v>157</v>
      </c>
      <c r="I10" s="9" t="s">
        <v>145</v>
      </c>
    </row>
    <row r="11" spans="1:9">
      <c r="A11" s="6" t="s">
        <v>9</v>
      </c>
      <c r="B11" s="6" t="s">
        <v>147</v>
      </c>
      <c r="C11" s="6" t="s">
        <v>148</v>
      </c>
      <c r="D11" s="6" t="s">
        <v>149</v>
      </c>
      <c r="F11" s="6" t="s">
        <v>9</v>
      </c>
      <c r="G11" s="6" t="s">
        <v>147</v>
      </c>
      <c r="H11" s="6" t="s">
        <v>148</v>
      </c>
      <c r="I11" s="6" t="s">
        <v>149</v>
      </c>
    </row>
    <row r="12" spans="1:9">
      <c r="A12" s="6" t="s">
        <v>150</v>
      </c>
      <c r="B12" s="8">
        <v>123151</v>
      </c>
      <c r="C12" s="8">
        <v>60969</v>
      </c>
      <c r="D12" s="8">
        <v>153097</v>
      </c>
      <c r="F12" s="6" t="s">
        <v>239</v>
      </c>
      <c r="G12" s="34">
        <v>114829.83333333333</v>
      </c>
      <c r="H12" s="34">
        <v>95413</v>
      </c>
      <c r="I12" s="34">
        <v>128444</v>
      </c>
    </row>
    <row r="13" spans="1:9">
      <c r="A13" s="6" t="s">
        <v>151</v>
      </c>
      <c r="B13" s="8">
        <v>82938</v>
      </c>
      <c r="C13" s="8">
        <v>113925</v>
      </c>
      <c r="D13" s="8">
        <v>135079</v>
      </c>
      <c r="F13" s="6" t="s">
        <v>240</v>
      </c>
      <c r="G13" s="34">
        <v>109519.33333333333</v>
      </c>
      <c r="H13" s="34">
        <v>112194.5</v>
      </c>
      <c r="I13" s="34">
        <v>108929.83333333333</v>
      </c>
    </row>
    <row r="14" spans="1:9">
      <c r="A14" s="6" t="s">
        <v>152</v>
      </c>
      <c r="B14" s="8">
        <v>140981</v>
      </c>
      <c r="C14" s="8">
        <v>101874</v>
      </c>
      <c r="D14" s="8">
        <v>84701</v>
      </c>
    </row>
    <row r="15" spans="1:9">
      <c r="A15" s="6" t="s">
        <v>153</v>
      </c>
      <c r="B15" s="8">
        <v>109703</v>
      </c>
      <c r="C15" s="8">
        <v>122650</v>
      </c>
      <c r="D15" s="8">
        <v>112922</v>
      </c>
    </row>
    <row r="16" spans="1:9">
      <c r="A16" s="6" t="s">
        <v>154</v>
      </c>
      <c r="B16" s="8">
        <v>47704</v>
      </c>
      <c r="C16" s="8">
        <v>73957</v>
      </c>
      <c r="D16" s="8">
        <v>124625</v>
      </c>
    </row>
    <row r="17" spans="1:4">
      <c r="A17" s="6" t="s">
        <v>155</v>
      </c>
      <c r="B17" s="8">
        <v>79689</v>
      </c>
      <c r="C17" s="8">
        <v>114920</v>
      </c>
      <c r="D17" s="8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tabSelected="1" zoomScale="161" workbookViewId="0">
      <selection activeCell="G13" sqref="G13"/>
    </sheetView>
  </sheetViews>
  <sheetFormatPr baseColWidth="10" defaultColWidth="8.83203125" defaultRowHeight="17"/>
  <cols>
    <col min="2" max="8" width="8" customWidth="1"/>
  </cols>
  <sheetData>
    <row r="1" spans="1:8" ht="20">
      <c r="A1" s="14" t="s">
        <v>158</v>
      </c>
      <c r="B1" s="14"/>
      <c r="C1" s="14"/>
      <c r="D1" s="14"/>
      <c r="E1" s="14"/>
      <c r="F1" s="14"/>
      <c r="G1" s="14"/>
      <c r="H1" s="14"/>
    </row>
    <row r="2" spans="1:8">
      <c r="H2" s="9" t="s">
        <v>173</v>
      </c>
    </row>
    <row r="3" spans="1:8">
      <c r="A3" s="6" t="s">
        <v>62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  <c r="H3" s="6" t="s">
        <v>165</v>
      </c>
    </row>
    <row r="4" spans="1:8">
      <c r="A4" s="6" t="s">
        <v>166</v>
      </c>
      <c r="B4" s="35">
        <v>1826</v>
      </c>
      <c r="C4" s="35">
        <v>1619</v>
      </c>
      <c r="D4" s="35">
        <v>1765</v>
      </c>
      <c r="E4" s="35">
        <v>1585</v>
      </c>
      <c r="F4" s="35">
        <v>1678</v>
      </c>
      <c r="G4" s="35">
        <v>1509</v>
      </c>
      <c r="H4" s="35">
        <f>SUM(B4:G4)</f>
        <v>9982</v>
      </c>
    </row>
    <row r="5" spans="1:8">
      <c r="A5" s="6" t="s">
        <v>167</v>
      </c>
      <c r="B5" s="35">
        <v>1126</v>
      </c>
      <c r="C5" s="35">
        <v>1325</v>
      </c>
      <c r="D5" s="35">
        <v>1545</v>
      </c>
      <c r="E5" s="35">
        <v>1599</v>
      </c>
      <c r="F5" s="35">
        <v>1620</v>
      </c>
      <c r="G5" s="35">
        <v>1572</v>
      </c>
      <c r="H5" s="35">
        <f t="shared" ref="H5:H10" si="0">SUM(B5:G5)</f>
        <v>8787</v>
      </c>
    </row>
    <row r="6" spans="1:8">
      <c r="A6" s="6" t="s">
        <v>168</v>
      </c>
      <c r="B6" s="35">
        <v>674</v>
      </c>
      <c r="C6" s="35">
        <v>694</v>
      </c>
      <c r="D6" s="35">
        <v>706</v>
      </c>
      <c r="E6" s="35">
        <v>627</v>
      </c>
      <c r="F6" s="35">
        <v>762</v>
      </c>
      <c r="G6" s="35">
        <v>834</v>
      </c>
      <c r="H6" s="35">
        <f t="shared" si="0"/>
        <v>4297</v>
      </c>
    </row>
    <row r="7" spans="1:8">
      <c r="A7" s="6" t="s">
        <v>169</v>
      </c>
      <c r="B7" s="35">
        <v>972</v>
      </c>
      <c r="C7" s="35">
        <v>1067</v>
      </c>
      <c r="D7" s="35">
        <v>904</v>
      </c>
      <c r="E7" s="35">
        <v>867</v>
      </c>
      <c r="F7" s="35">
        <v>1068</v>
      </c>
      <c r="G7" s="35">
        <v>975</v>
      </c>
      <c r="H7" s="35">
        <f t="shared" si="0"/>
        <v>5853</v>
      </c>
    </row>
    <row r="8" spans="1:8">
      <c r="A8" s="6" t="s">
        <v>170</v>
      </c>
      <c r="B8" s="35">
        <v>1067</v>
      </c>
      <c r="C8" s="35">
        <v>957</v>
      </c>
      <c r="D8" s="35">
        <v>1055</v>
      </c>
      <c r="E8" s="35">
        <v>1136</v>
      </c>
      <c r="F8" s="35">
        <v>1132</v>
      </c>
      <c r="G8" s="35">
        <v>1085</v>
      </c>
      <c r="H8" s="35">
        <f t="shared" si="0"/>
        <v>6432</v>
      </c>
    </row>
    <row r="9" spans="1:8">
      <c r="A9" s="6" t="s">
        <v>171</v>
      </c>
      <c r="B9" s="35">
        <v>864</v>
      </c>
      <c r="C9" s="35">
        <v>768</v>
      </c>
      <c r="D9" s="35">
        <v>697</v>
      </c>
      <c r="E9" s="35">
        <v>770</v>
      </c>
      <c r="F9" s="35">
        <v>768</v>
      </c>
      <c r="G9" s="35">
        <v>862</v>
      </c>
      <c r="H9" s="35">
        <f t="shared" si="0"/>
        <v>4729</v>
      </c>
    </row>
    <row r="10" spans="1:8">
      <c r="A10" s="6" t="s">
        <v>172</v>
      </c>
      <c r="B10" s="35">
        <v>1358</v>
      </c>
      <c r="C10" s="35">
        <v>1209</v>
      </c>
      <c r="D10" s="35">
        <v>1167</v>
      </c>
      <c r="E10" s="35">
        <v>1215</v>
      </c>
      <c r="F10" s="35">
        <v>1267</v>
      </c>
      <c r="G10" s="35">
        <v>1187</v>
      </c>
      <c r="H10" s="35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topLeftCell="A8" zoomScale="125" workbookViewId="0">
      <selection activeCell="K14" sqref="K14"/>
    </sheetView>
  </sheetViews>
  <sheetFormatPr baseColWidth="10" defaultColWidth="8.83203125" defaultRowHeight="17"/>
  <sheetData>
    <row r="1" spans="1:6" ht="20">
      <c r="A1" s="14" t="s">
        <v>174</v>
      </c>
      <c r="B1" s="14"/>
      <c r="C1" s="14"/>
      <c r="D1" s="14"/>
      <c r="E1" s="14"/>
      <c r="F1" s="14"/>
    </row>
    <row r="3" spans="1:6">
      <c r="A3" s="6" t="s">
        <v>1</v>
      </c>
      <c r="B3" s="6" t="s">
        <v>2</v>
      </c>
      <c r="C3" s="6" t="s">
        <v>3</v>
      </c>
      <c r="D3" s="6" t="s">
        <v>175</v>
      </c>
      <c r="E3" s="6" t="s">
        <v>176</v>
      </c>
      <c r="F3" s="6" t="s">
        <v>97</v>
      </c>
    </row>
    <row r="4" spans="1:6">
      <c r="A4" s="6" t="s">
        <v>177</v>
      </c>
      <c r="B4" s="6" t="s">
        <v>4</v>
      </c>
      <c r="C4" s="6">
        <v>69</v>
      </c>
      <c r="D4" s="6">
        <v>77</v>
      </c>
      <c r="E4" s="6">
        <v>86</v>
      </c>
      <c r="F4" s="10">
        <f t="shared" ref="F4:F10" si="0">AVERAGE(C4:E4)</f>
        <v>77.333333333333329</v>
      </c>
    </row>
    <row r="5" spans="1:6">
      <c r="A5" s="6" t="s">
        <v>178</v>
      </c>
      <c r="B5" s="6" t="s">
        <v>5</v>
      </c>
      <c r="C5" s="6">
        <v>78</v>
      </c>
      <c r="D5" s="6">
        <v>95</v>
      </c>
      <c r="E5" s="6">
        <v>78</v>
      </c>
      <c r="F5" s="10">
        <f t="shared" si="0"/>
        <v>83.666666666666671</v>
      </c>
    </row>
    <row r="6" spans="1:6">
      <c r="A6" s="6" t="s">
        <v>179</v>
      </c>
      <c r="B6" s="6" t="s">
        <v>4</v>
      </c>
      <c r="C6" s="6">
        <v>99</v>
      </c>
      <c r="D6" s="6">
        <v>98</v>
      </c>
      <c r="E6" s="6">
        <v>83</v>
      </c>
      <c r="F6" s="10">
        <f t="shared" si="0"/>
        <v>93.333333333333329</v>
      </c>
    </row>
    <row r="7" spans="1:6">
      <c r="A7" s="6" t="s">
        <v>180</v>
      </c>
      <c r="B7" s="6" t="s">
        <v>4</v>
      </c>
      <c r="C7" s="6">
        <v>67</v>
      </c>
      <c r="D7" s="6">
        <v>81</v>
      </c>
      <c r="E7" s="6">
        <v>67</v>
      </c>
      <c r="F7" s="10">
        <f t="shared" si="0"/>
        <v>71.666666666666671</v>
      </c>
    </row>
    <row r="8" spans="1:6">
      <c r="A8" s="6" t="s">
        <v>181</v>
      </c>
      <c r="B8" s="6" t="s">
        <v>5</v>
      </c>
      <c r="C8" s="6">
        <v>86</v>
      </c>
      <c r="D8" s="6">
        <v>86</v>
      </c>
      <c r="E8" s="6">
        <v>74</v>
      </c>
      <c r="F8" s="10">
        <f t="shared" si="0"/>
        <v>82</v>
      </c>
    </row>
    <row r="9" spans="1:6">
      <c r="A9" s="6" t="s">
        <v>182</v>
      </c>
      <c r="B9" s="6" t="s">
        <v>5</v>
      </c>
      <c r="C9" s="6">
        <v>81</v>
      </c>
      <c r="D9" s="6">
        <v>83</v>
      </c>
      <c r="E9" s="6">
        <v>98</v>
      </c>
      <c r="F9" s="10">
        <f t="shared" si="0"/>
        <v>87.333333333333329</v>
      </c>
    </row>
    <row r="10" spans="1:6">
      <c r="A10" s="6" t="s">
        <v>183</v>
      </c>
      <c r="B10" s="6" t="s">
        <v>4</v>
      </c>
      <c r="C10" s="6">
        <v>95</v>
      </c>
      <c r="D10" s="6">
        <v>78</v>
      </c>
      <c r="E10" s="6">
        <v>89</v>
      </c>
      <c r="F10" s="10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roju lim</cp:lastModifiedBy>
  <dcterms:created xsi:type="dcterms:W3CDTF">2023-04-27T08:01:32Z</dcterms:created>
  <dcterms:modified xsi:type="dcterms:W3CDTF">2025-03-12T04:32:32Z</dcterms:modified>
</cp:coreProperties>
</file>