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 codeName="{DD97A8EA-9A9A-E61F-A557-7D5A7D7259CE}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bo9jeong\Desktop\길벗컴활2급통합\기출\"/>
    </mc:Choice>
  </mc:AlternateContent>
  <xr:revisionPtr revIDLastSave="0" documentId="13_ncr:1_{A67F1837-D9F1-4AB9-A6EC-CC5D85AE772E}" xr6:coauthVersionLast="47" xr6:coauthVersionMax="47" xr10:uidLastSave="{00000000-0000-0000-0000-000000000000}"/>
  <bookViews>
    <workbookView xWindow="-120" yWindow="-120" windowWidth="29040" windowHeight="15840" xr2:uid="{454C2710-479D-43CF-B081-445713A883DF}"/>
  </bookViews>
  <sheets>
    <sheet name="기본작업-1" sheetId="1" r:id="rId1"/>
    <sheet name="기본작업-2" sheetId="2" r:id="rId2"/>
    <sheet name="기본작업-3" sheetId="3" r:id="rId3"/>
    <sheet name="계산작업" sheetId="4" r:id="rId4"/>
    <sheet name="분석작업-1" sheetId="5" r:id="rId5"/>
    <sheet name="분석작업-2" sheetId="6" r:id="rId6"/>
    <sheet name="매크로작업" sheetId="8" r:id="rId7"/>
    <sheet name="차트작업" sheetId="7" r:id="rId8"/>
  </sheets>
  <definedNames>
    <definedName name="_xlnm._FilterDatabase" localSheetId="2" hidden="1">'기본작업-3'!$A$3:$F$15</definedName>
    <definedName name="_xlnm.Criteria" localSheetId="2">'기본작업-3'!$A$18:$B$19</definedName>
    <definedName name="_xlnm.Extract" localSheetId="2">'기본작업-3'!$A$22:$F$22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4" i="4" l="1"/>
  <c r="E5" i="4"/>
  <c r="E6" i="4"/>
  <c r="E7" i="4"/>
  <c r="E8" i="4"/>
  <c r="E9" i="4"/>
  <c r="E10" i="4"/>
  <c r="E11" i="4"/>
  <c r="E3" i="4"/>
  <c r="K29" i="4"/>
  <c r="K30" i="4"/>
  <c r="K31" i="4"/>
  <c r="K32" i="4"/>
  <c r="K33" i="4"/>
  <c r="K34" i="4"/>
  <c r="K35" i="4"/>
  <c r="K36" i="4"/>
  <c r="K37" i="4"/>
  <c r="K28" i="4"/>
  <c r="C37" i="4"/>
  <c r="E16" i="4"/>
  <c r="E17" i="4"/>
  <c r="E18" i="4"/>
  <c r="E19" i="4"/>
  <c r="E20" i="4"/>
  <c r="E21" i="4"/>
  <c r="E22" i="4"/>
  <c r="E23" i="4"/>
  <c r="E24" i="4"/>
  <c r="E15" i="4"/>
  <c r="H14" i="4"/>
  <c r="G5" i="8"/>
  <c r="G6" i="8"/>
  <c r="G7" i="8"/>
  <c r="G8" i="8"/>
  <c r="G9" i="8"/>
  <c r="G10" i="8"/>
  <c r="G11" i="8"/>
  <c r="G12" i="8"/>
  <c r="G4" i="8"/>
  <c r="E5" i="7"/>
  <c r="E6" i="7"/>
  <c r="E7" i="7"/>
  <c r="E8" i="7"/>
  <c r="E9" i="7"/>
  <c r="E10" i="7"/>
  <c r="E4" i="7"/>
  <c r="F6" i="6" l="1"/>
  <c r="F13" i="6"/>
  <c r="F7" i="6"/>
  <c r="F9" i="6"/>
  <c r="F11" i="6"/>
  <c r="F8" i="6"/>
  <c r="F4" i="6"/>
  <c r="F15" i="6"/>
  <c r="F5" i="6"/>
  <c r="F14" i="6"/>
  <c r="F10" i="6"/>
  <c r="F12" i="6"/>
  <c r="C6" i="5" l="1"/>
  <c r="C9" i="5" s="1"/>
  <c r="E28" i="4" l="1"/>
  <c r="E29" i="4"/>
  <c r="E30" i="4"/>
  <c r="E31" i="4"/>
  <c r="E32" i="4"/>
  <c r="E33" i="4"/>
  <c r="E34" i="4"/>
  <c r="D4" i="4" l="1"/>
  <c r="D5" i="4"/>
  <c r="D6" i="4"/>
  <c r="D7" i="4"/>
  <c r="D8" i="4"/>
  <c r="D9" i="4"/>
  <c r="D10" i="4"/>
  <c r="D11" i="4"/>
  <c r="D3" i="4"/>
</calcChain>
</file>

<file path=xl/sharedStrings.xml><?xml version="1.0" encoding="utf-8"?>
<sst xmlns="http://schemas.openxmlformats.org/spreadsheetml/2006/main" count="356" uniqueCount="235">
  <si>
    <t>가전제품 생산현황</t>
    <phoneticPr fontId="1" type="noConversion"/>
  </si>
  <si>
    <t>[표1]</t>
    <phoneticPr fontId="1" type="noConversion"/>
  </si>
  <si>
    <t>쇼핑몰 판매현황</t>
    <phoneticPr fontId="1" type="noConversion"/>
  </si>
  <si>
    <t>상품코드</t>
    <phoneticPr fontId="1" type="noConversion"/>
  </si>
  <si>
    <t>총판매액</t>
    <phoneticPr fontId="1" type="noConversion"/>
  </si>
  <si>
    <t>판매량</t>
    <phoneticPr fontId="1" type="noConversion"/>
  </si>
  <si>
    <t>S8645</t>
    <phoneticPr fontId="1" type="noConversion"/>
  </si>
  <si>
    <t>S1935</t>
    <phoneticPr fontId="1" type="noConversion"/>
  </si>
  <si>
    <t>S3472</t>
    <phoneticPr fontId="1" type="noConversion"/>
  </si>
  <si>
    <t>R3057</t>
    <phoneticPr fontId="1" type="noConversion"/>
  </si>
  <si>
    <t>R4996</t>
    <phoneticPr fontId="1" type="noConversion"/>
  </si>
  <si>
    <t>R4930</t>
    <phoneticPr fontId="1" type="noConversion"/>
  </si>
  <si>
    <t>T6941</t>
    <phoneticPr fontId="1" type="noConversion"/>
  </si>
  <si>
    <t>T5377</t>
    <phoneticPr fontId="1" type="noConversion"/>
  </si>
  <si>
    <t>T3348</t>
    <phoneticPr fontId="1" type="noConversion"/>
  </si>
  <si>
    <t>판매가</t>
    <phoneticPr fontId="1" type="noConversion"/>
  </si>
  <si>
    <t>[표2]</t>
    <phoneticPr fontId="1" type="noConversion"/>
  </si>
  <si>
    <t>학과</t>
    <phoneticPr fontId="1" type="noConversion"/>
  </si>
  <si>
    <t>이름</t>
    <phoneticPr fontId="1" type="noConversion"/>
  </si>
  <si>
    <t>성적현황</t>
    <phoneticPr fontId="1" type="noConversion"/>
  </si>
  <si>
    <t>기계공학과</t>
    <phoneticPr fontId="1" type="noConversion"/>
  </si>
  <si>
    <t>건축공학과</t>
    <phoneticPr fontId="1" type="noConversion"/>
  </si>
  <si>
    <t>도시공학과</t>
    <phoneticPr fontId="1" type="noConversion"/>
  </si>
  <si>
    <t>전공</t>
    <phoneticPr fontId="1" type="noConversion"/>
  </si>
  <si>
    <t>교양</t>
    <phoneticPr fontId="1" type="noConversion"/>
  </si>
  <si>
    <t>학생명</t>
    <phoneticPr fontId="1" type="noConversion"/>
  </si>
  <si>
    <t>출석</t>
    <phoneticPr fontId="1" type="noConversion"/>
  </si>
  <si>
    <t>신지민</t>
  </si>
  <si>
    <t>한동우</t>
  </si>
  <si>
    <t>조동원</t>
    <phoneticPr fontId="1" type="noConversion"/>
  </si>
  <si>
    <t>김시진</t>
    <phoneticPr fontId="1" type="noConversion"/>
  </si>
  <si>
    <t>고인숙</t>
    <phoneticPr fontId="1" type="noConversion"/>
  </si>
  <si>
    <t>남윤후</t>
    <phoneticPr fontId="1" type="noConversion"/>
  </si>
  <si>
    <t>박준성</t>
    <phoneticPr fontId="1" type="noConversion"/>
  </si>
  <si>
    <t>이인하</t>
    <phoneticPr fontId="1" type="noConversion"/>
  </si>
  <si>
    <t>임선호</t>
    <phoneticPr fontId="1" type="noConversion"/>
  </si>
  <si>
    <t>건축공학과 학생들의 전공 평균</t>
    <phoneticPr fontId="1" type="noConversion"/>
  </si>
  <si>
    <t>[표3]</t>
    <phoneticPr fontId="1" type="noConversion"/>
  </si>
  <si>
    <t>지점</t>
    <phoneticPr fontId="1" type="noConversion"/>
  </si>
  <si>
    <t>상품판매현황</t>
    <phoneticPr fontId="1" type="noConversion"/>
  </si>
  <si>
    <t>관리자</t>
    <phoneticPr fontId="1" type="noConversion"/>
  </si>
  <si>
    <t>&lt;상품단가표&gt;</t>
    <phoneticPr fontId="1" type="noConversion"/>
  </si>
  <si>
    <t>강북</t>
    <phoneticPr fontId="1" type="noConversion"/>
  </si>
  <si>
    <t>강남</t>
    <phoneticPr fontId="1" type="noConversion"/>
  </si>
  <si>
    <t>강남A</t>
    <phoneticPr fontId="1" type="noConversion"/>
  </si>
  <si>
    <t>강남B</t>
    <phoneticPr fontId="1" type="noConversion"/>
  </si>
  <si>
    <t>강북A</t>
    <phoneticPr fontId="1" type="noConversion"/>
  </si>
  <si>
    <t>강북B</t>
    <phoneticPr fontId="1" type="noConversion"/>
  </si>
  <si>
    <t>출고가</t>
    <phoneticPr fontId="1" type="noConversion"/>
  </si>
  <si>
    <t>조민성</t>
  </si>
  <si>
    <t>안승현</t>
  </si>
  <si>
    <t>윤은서</t>
    <phoneticPr fontId="1" type="noConversion"/>
  </si>
  <si>
    <t>손영심</t>
    <phoneticPr fontId="1" type="noConversion"/>
  </si>
  <si>
    <t>주건후</t>
    <phoneticPr fontId="1" type="noConversion"/>
  </si>
  <si>
    <t>강시윤</t>
    <phoneticPr fontId="1" type="noConversion"/>
  </si>
  <si>
    <t>장준성</t>
    <phoneticPr fontId="1" type="noConversion"/>
  </si>
  <si>
    <t>서보인</t>
    <phoneticPr fontId="1" type="noConversion"/>
  </si>
  <si>
    <t>양심선</t>
    <phoneticPr fontId="1" type="noConversion"/>
  </si>
  <si>
    <t>우연희</t>
    <phoneticPr fontId="1" type="noConversion"/>
  </si>
  <si>
    <t>N-124-B</t>
    <phoneticPr fontId="1" type="noConversion"/>
  </si>
  <si>
    <t>N-688-A</t>
    <phoneticPr fontId="1" type="noConversion"/>
  </si>
  <si>
    <t>N-395-A</t>
    <phoneticPr fontId="1" type="noConversion"/>
  </si>
  <si>
    <t>N-770-B</t>
    <phoneticPr fontId="1" type="noConversion"/>
  </si>
  <si>
    <t>N-613-B</t>
    <phoneticPr fontId="1" type="noConversion"/>
  </si>
  <si>
    <t>S-924-A</t>
    <phoneticPr fontId="1" type="noConversion"/>
  </si>
  <si>
    <t>S-505-B</t>
    <phoneticPr fontId="1" type="noConversion"/>
  </si>
  <si>
    <t>S-331-A</t>
    <phoneticPr fontId="1" type="noConversion"/>
  </si>
  <si>
    <t>S-805-B</t>
    <phoneticPr fontId="1" type="noConversion"/>
  </si>
  <si>
    <t>S-369-A</t>
    <phoneticPr fontId="1" type="noConversion"/>
  </si>
  <si>
    <t>지점명</t>
    <phoneticPr fontId="1" type="noConversion"/>
  </si>
  <si>
    <t>[표4]</t>
    <phoneticPr fontId="1" type="noConversion"/>
  </si>
  <si>
    <t>1과목</t>
    <phoneticPr fontId="1" type="noConversion"/>
  </si>
  <si>
    <t>2과목</t>
    <phoneticPr fontId="1" type="noConversion"/>
  </si>
  <si>
    <t>3과목</t>
    <phoneticPr fontId="1" type="noConversion"/>
  </si>
  <si>
    <t>총점</t>
    <phoneticPr fontId="1" type="noConversion"/>
  </si>
  <si>
    <t>총점의 평균(표준편차)</t>
    <phoneticPr fontId="1" type="noConversion"/>
  </si>
  <si>
    <t>[표5]</t>
    <phoneticPr fontId="1" type="noConversion"/>
  </si>
  <si>
    <t>신체검사결과</t>
    <phoneticPr fontId="1" type="noConversion"/>
  </si>
  <si>
    <t>성별</t>
    <phoneticPr fontId="1" type="noConversion"/>
  </si>
  <si>
    <t>신장(m)</t>
    <phoneticPr fontId="1" type="noConversion"/>
  </si>
  <si>
    <t>체중(kg)</t>
    <phoneticPr fontId="1" type="noConversion"/>
  </si>
  <si>
    <t>비만도</t>
    <phoneticPr fontId="1" type="noConversion"/>
  </si>
  <si>
    <t>황찬수</t>
    <phoneticPr fontId="1" type="noConversion"/>
  </si>
  <si>
    <t>남</t>
    <phoneticPr fontId="1" type="noConversion"/>
  </si>
  <si>
    <t>신민서</t>
    <phoneticPr fontId="1" type="noConversion"/>
  </si>
  <si>
    <t>여</t>
    <phoneticPr fontId="1" type="noConversion"/>
  </si>
  <si>
    <t>조현우</t>
    <phoneticPr fontId="1" type="noConversion"/>
  </si>
  <si>
    <t>온우섭</t>
    <phoneticPr fontId="1" type="noConversion"/>
  </si>
  <si>
    <t>이향지</t>
    <phoneticPr fontId="1" type="noConversion"/>
  </si>
  <si>
    <t>한우리</t>
    <phoneticPr fontId="1" type="noConversion"/>
  </si>
  <si>
    <t>김시환</t>
    <phoneticPr fontId="1" type="noConversion"/>
  </si>
  <si>
    <t>강현민</t>
    <phoneticPr fontId="1" type="noConversion"/>
  </si>
  <si>
    <t>엄미윤</t>
    <phoneticPr fontId="1" type="noConversion"/>
  </si>
  <si>
    <t>김예소</t>
    <phoneticPr fontId="1" type="noConversion"/>
  </si>
  <si>
    <t>자격시험결과</t>
    <phoneticPr fontId="1" type="noConversion"/>
  </si>
  <si>
    <t>양찬호</t>
  </si>
  <si>
    <t>곽혜은</t>
  </si>
  <si>
    <t>홍정훈</t>
    <phoneticPr fontId="1" type="noConversion"/>
  </si>
  <si>
    <t>강하늘</t>
    <phoneticPr fontId="1" type="noConversion"/>
  </si>
  <si>
    <t>안서연</t>
    <phoneticPr fontId="1" type="noConversion"/>
  </si>
  <si>
    <t>허은지</t>
    <phoneticPr fontId="1" type="noConversion"/>
  </si>
  <si>
    <t>문가영</t>
    <phoneticPr fontId="1" type="noConversion"/>
  </si>
  <si>
    <t>결과</t>
    <phoneticPr fontId="1" type="noConversion"/>
  </si>
  <si>
    <t>분류</t>
    <phoneticPr fontId="1" type="noConversion"/>
  </si>
  <si>
    <t>식품코드</t>
    <phoneticPr fontId="1" type="noConversion"/>
  </si>
  <si>
    <t>상공 수입식자재 관리 현황</t>
    <phoneticPr fontId="1" type="noConversion"/>
  </si>
  <si>
    <t>수입일자</t>
    <phoneticPr fontId="1" type="noConversion"/>
  </si>
  <si>
    <t>수입량</t>
    <phoneticPr fontId="1" type="noConversion"/>
  </si>
  <si>
    <t>수입국가</t>
    <phoneticPr fontId="1" type="noConversion"/>
  </si>
  <si>
    <t>단위</t>
    <phoneticPr fontId="1" type="noConversion"/>
  </si>
  <si>
    <t>캐나다</t>
    <phoneticPr fontId="1" type="noConversion"/>
  </si>
  <si>
    <t>프랑스</t>
    <phoneticPr fontId="1" type="noConversion"/>
  </si>
  <si>
    <t>베트남</t>
    <phoneticPr fontId="1" type="noConversion"/>
  </si>
  <si>
    <t>CA-2812</t>
    <phoneticPr fontId="1" type="noConversion"/>
  </si>
  <si>
    <t>CA-1645</t>
    <phoneticPr fontId="1" type="noConversion"/>
  </si>
  <si>
    <t>CA-5783</t>
    <phoneticPr fontId="1" type="noConversion"/>
  </si>
  <si>
    <t>CA-6560</t>
    <phoneticPr fontId="1" type="noConversion"/>
  </si>
  <si>
    <t>FR-9044</t>
    <phoneticPr fontId="1" type="noConversion"/>
  </si>
  <si>
    <t>FR-8327</t>
    <phoneticPr fontId="1" type="noConversion"/>
  </si>
  <si>
    <t>VT-9326</t>
    <phoneticPr fontId="1" type="noConversion"/>
  </si>
  <si>
    <t>VT-4631</t>
    <phoneticPr fontId="1" type="noConversion"/>
  </si>
  <si>
    <t>VT-7668</t>
    <phoneticPr fontId="1" type="noConversion"/>
  </si>
  <si>
    <t>육류</t>
    <phoneticPr fontId="1" type="noConversion"/>
  </si>
  <si>
    <t>곡류</t>
    <phoneticPr fontId="1" type="noConversion"/>
  </si>
  <si>
    <t>생선류</t>
    <phoneticPr fontId="1" type="noConversion"/>
  </si>
  <si>
    <t>소스류</t>
    <phoneticPr fontId="1" type="noConversion"/>
  </si>
  <si>
    <t>box</t>
    <phoneticPr fontId="1" type="noConversion"/>
  </si>
  <si>
    <t>t</t>
    <phoneticPr fontId="1" type="noConversion"/>
  </si>
  <si>
    <t>수입단가(만원)</t>
    <phoneticPr fontId="1" type="noConversion"/>
  </si>
  <si>
    <t>변속기</t>
    <phoneticPr fontId="1" type="noConversion"/>
  </si>
  <si>
    <t>배기량</t>
    <phoneticPr fontId="1" type="noConversion"/>
  </si>
  <si>
    <t>연비</t>
    <phoneticPr fontId="1" type="noConversion"/>
  </si>
  <si>
    <t>구동방식</t>
    <phoneticPr fontId="1" type="noConversion"/>
  </si>
  <si>
    <t>가솔린터보</t>
    <phoneticPr fontId="1" type="noConversion"/>
  </si>
  <si>
    <t>LPG터보</t>
    <phoneticPr fontId="1" type="noConversion"/>
  </si>
  <si>
    <t>디젤</t>
    <phoneticPr fontId="1" type="noConversion"/>
  </si>
  <si>
    <t>LPG</t>
    <phoneticPr fontId="1" type="noConversion"/>
  </si>
  <si>
    <t>가솔린</t>
    <phoneticPr fontId="1" type="noConversion"/>
  </si>
  <si>
    <t>전륜</t>
    <phoneticPr fontId="1" type="noConversion"/>
  </si>
  <si>
    <t>후륜</t>
    <phoneticPr fontId="1" type="noConversion"/>
  </si>
  <si>
    <t>전련</t>
    <phoneticPr fontId="1" type="noConversion"/>
  </si>
  <si>
    <t>자동8단</t>
  </si>
  <si>
    <t>자동6단</t>
  </si>
  <si>
    <t>자동7단</t>
  </si>
  <si>
    <t>모델명</t>
    <phoneticPr fontId="1" type="noConversion"/>
  </si>
  <si>
    <t>KQ7</t>
    <phoneticPr fontId="1" type="noConversion"/>
  </si>
  <si>
    <t>소란트</t>
    <phoneticPr fontId="1" type="noConversion"/>
  </si>
  <si>
    <t>아이코나</t>
    <phoneticPr fontId="1" type="noConversion"/>
  </si>
  <si>
    <t>로렌스</t>
    <phoneticPr fontId="1" type="noConversion"/>
  </si>
  <si>
    <t>GW90</t>
    <phoneticPr fontId="1" type="noConversion"/>
  </si>
  <si>
    <t>VE6</t>
    <phoneticPr fontId="1" type="noConversion"/>
  </si>
  <si>
    <t>산타프</t>
    <phoneticPr fontId="1" type="noConversion"/>
  </si>
  <si>
    <t>안파떼</t>
    <phoneticPr fontId="1" type="noConversion"/>
  </si>
  <si>
    <t>셀투스</t>
    <phoneticPr fontId="1" type="noConversion"/>
  </si>
  <si>
    <t>발카니</t>
    <phoneticPr fontId="1" type="noConversion"/>
  </si>
  <si>
    <t>레이세이드</t>
    <phoneticPr fontId="1" type="noConversion"/>
  </si>
  <si>
    <t>K스포츠</t>
    <phoneticPr fontId="1" type="noConversion"/>
  </si>
  <si>
    <t>차종별 제원 비교</t>
    <phoneticPr fontId="1" type="noConversion"/>
  </si>
  <si>
    <t>엔진유형</t>
    <phoneticPr fontId="1" type="noConversion"/>
  </si>
  <si>
    <t>대출액 상환</t>
    <phoneticPr fontId="1" type="noConversion"/>
  </si>
  <si>
    <t>기간(월)</t>
    <phoneticPr fontId="1" type="noConversion"/>
  </si>
  <si>
    <t>이자율</t>
    <phoneticPr fontId="1" type="noConversion"/>
  </si>
  <si>
    <t>월납입액</t>
    <phoneticPr fontId="1" type="noConversion"/>
  </si>
  <si>
    <t>원금</t>
    <phoneticPr fontId="1" type="noConversion"/>
  </si>
  <si>
    <t>지역</t>
    <phoneticPr fontId="1" type="noConversion"/>
  </si>
  <si>
    <t>부산</t>
    <phoneticPr fontId="1" type="noConversion"/>
  </si>
  <si>
    <t>경주</t>
    <phoneticPr fontId="1" type="noConversion"/>
  </si>
  <si>
    <t>중장비 부품 주문 현황</t>
    <phoneticPr fontId="1" type="noConversion"/>
  </si>
  <si>
    <t>주문업체</t>
  </si>
  <si>
    <t>주문수량</t>
  </si>
  <si>
    <t>단가</t>
  </si>
  <si>
    <t>주문총액</t>
  </si>
  <si>
    <t>용성공업</t>
  </si>
  <si>
    <t>유진상사</t>
  </si>
  <si>
    <t>대청상사</t>
  </si>
  <si>
    <t>튼튼공업</t>
  </si>
  <si>
    <t>대전</t>
    <phoneticPr fontId="1" type="noConversion"/>
  </si>
  <si>
    <t>광주</t>
    <phoneticPr fontId="1" type="noConversion"/>
  </si>
  <si>
    <t>주문일자</t>
    <phoneticPr fontId="1" type="noConversion"/>
  </si>
  <si>
    <t>회원명</t>
    <phoneticPr fontId="1" type="noConversion"/>
  </si>
  <si>
    <t>구분</t>
    <phoneticPr fontId="1" type="noConversion"/>
  </si>
  <si>
    <t>상공수영센터 수강생 현황</t>
    <phoneticPr fontId="1" type="noConversion"/>
  </si>
  <si>
    <t>개월수</t>
    <phoneticPr fontId="1" type="noConversion"/>
  </si>
  <si>
    <t>실납입액</t>
    <phoneticPr fontId="1" type="noConversion"/>
  </si>
  <si>
    <t>자유수영</t>
    <phoneticPr fontId="1" type="noConversion"/>
  </si>
  <si>
    <t>일요일</t>
    <phoneticPr fontId="1" type="noConversion"/>
  </si>
  <si>
    <t>토,일요일</t>
    <phoneticPr fontId="1" type="noConversion"/>
  </si>
  <si>
    <t>수강료</t>
    <phoneticPr fontId="1" type="noConversion"/>
  </si>
  <si>
    <t>할인율</t>
    <phoneticPr fontId="1" type="noConversion"/>
  </si>
  <si>
    <t>김민재</t>
    <phoneticPr fontId="1" type="noConversion"/>
  </si>
  <si>
    <t>윤정희</t>
    <phoneticPr fontId="1" type="noConversion"/>
  </si>
  <si>
    <t>강호정</t>
    <phoneticPr fontId="1" type="noConversion"/>
  </si>
  <si>
    <t>유가온</t>
    <phoneticPr fontId="1" type="noConversion"/>
  </si>
  <si>
    <t>이장우</t>
    <phoneticPr fontId="1" type="noConversion"/>
  </si>
  <si>
    <t>조정휴</t>
    <phoneticPr fontId="1" type="noConversion"/>
  </si>
  <si>
    <t>김영하</t>
    <phoneticPr fontId="1" type="noConversion"/>
  </si>
  <si>
    <t>전계권</t>
    <phoneticPr fontId="1" type="noConversion"/>
  </si>
  <si>
    <t>노영호</t>
    <phoneticPr fontId="1" type="noConversion"/>
  </si>
  <si>
    <t>매일</t>
    <phoneticPr fontId="1" type="noConversion"/>
  </si>
  <si>
    <t>월,수,금</t>
    <phoneticPr fontId="1" type="noConversion"/>
  </si>
  <si>
    <t>서울</t>
    <phoneticPr fontId="1" type="noConversion"/>
  </si>
  <si>
    <t>대구</t>
    <phoneticPr fontId="1" type="noConversion"/>
  </si>
  <si>
    <t>인천</t>
    <phoneticPr fontId="1" type="noConversion"/>
  </si>
  <si>
    <t>경기</t>
    <phoneticPr fontId="1" type="noConversion"/>
  </si>
  <si>
    <t>강원</t>
    <phoneticPr fontId="1" type="noConversion"/>
  </si>
  <si>
    <t>지역별 교통사고 현황</t>
    <phoneticPr fontId="1" type="noConversion"/>
  </si>
  <si>
    <t>1월</t>
    <phoneticPr fontId="1" type="noConversion"/>
  </si>
  <si>
    <t>2월</t>
  </si>
  <si>
    <t>3월</t>
  </si>
  <si>
    <t>합계</t>
    <phoneticPr fontId="1" type="noConversion"/>
  </si>
  <si>
    <t>&gt;=10</t>
    <phoneticPr fontId="1" type="noConversion"/>
  </si>
  <si>
    <t>*터보</t>
    <phoneticPr fontId="1" type="noConversion"/>
  </si>
  <si>
    <t>제품코드</t>
    <phoneticPr fontId="1" type="noConversion"/>
  </si>
  <si>
    <t>제품명</t>
    <phoneticPr fontId="1" type="noConversion"/>
  </si>
  <si>
    <t>책임자</t>
    <phoneticPr fontId="1" type="noConversion"/>
  </si>
  <si>
    <t>총생산량</t>
    <phoneticPr fontId="1" type="noConversion"/>
  </si>
  <si>
    <t>불량률</t>
    <phoneticPr fontId="1" type="noConversion"/>
  </si>
  <si>
    <t>SH-100541</t>
    <phoneticPr fontId="1" type="noConversion"/>
  </si>
  <si>
    <t>TC-214639</t>
    <phoneticPr fontId="1" type="noConversion"/>
  </si>
  <si>
    <t>PU-420578</t>
    <phoneticPr fontId="1" type="noConversion"/>
  </si>
  <si>
    <t>SD-913824</t>
    <phoneticPr fontId="1" type="noConversion"/>
  </si>
  <si>
    <t>ER-165046</t>
    <phoneticPr fontId="1" type="noConversion"/>
  </si>
  <si>
    <t>TG-688241</t>
    <phoneticPr fontId="1" type="noConversion"/>
  </si>
  <si>
    <t>스피드미니건조기</t>
    <phoneticPr fontId="1" type="noConversion"/>
  </si>
  <si>
    <t>강력파워청소기</t>
    <phoneticPr fontId="1" type="noConversion"/>
  </si>
  <si>
    <t>버블통세탁기</t>
    <phoneticPr fontId="1" type="noConversion"/>
  </si>
  <si>
    <t>매직무소음냉장고</t>
    <phoneticPr fontId="1" type="noConversion"/>
  </si>
  <si>
    <t>통스텐압력밥솥</t>
    <phoneticPr fontId="1" type="noConversion"/>
  </si>
  <si>
    <t>바이미스탠TV</t>
    <phoneticPr fontId="1" type="noConversion"/>
  </si>
  <si>
    <t>박소현</t>
    <phoneticPr fontId="1" type="noConversion"/>
  </si>
  <si>
    <t>전형식</t>
    <phoneticPr fontId="1" type="noConversion"/>
  </si>
  <si>
    <t>이재훈</t>
    <phoneticPr fontId="1" type="noConversion"/>
  </si>
  <si>
    <t>노태경</t>
    <phoneticPr fontId="1" type="noConversion"/>
  </si>
  <si>
    <t>하은별</t>
    <phoneticPr fontId="1" type="noConversion"/>
  </si>
  <si>
    <t>신상수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</si>
</sst>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2" formatCode="_-&quot;₩&quot;* #,##0_-;\-&quot;₩&quot;* #,##0_-;_-&quot;₩&quot;* &quot;-&quot;_-;_-@_-"/>
    <numFmt numFmtId="41" formatCode="_-* #,##0_-;\-* #,##0_-;_-* &quot;-&quot;_-;_-@_-"/>
    <numFmt numFmtId="176" formatCode="mm&quot;월&quot;\ dd&quot;일&quot;"/>
    <numFmt numFmtId="177" formatCode="#,##0_ "/>
    <numFmt numFmtId="180" formatCode="&quot;₩&quot;#,##0_);[Red]\(&quot;₩&quot;#,##0\)"/>
    <numFmt numFmtId="181" formatCode="m\/d&quot;(&quot;aaa&quot;)&quot;"/>
  </numFmts>
  <fonts count="9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sz val="11"/>
      <color theme="0"/>
      <name val="맑은 고딕"/>
      <family val="2"/>
      <charset val="129"/>
      <scheme val="minor"/>
    </font>
    <font>
      <b/>
      <i/>
      <sz val="16"/>
      <color rgb="FFFF0000"/>
      <name val="HY견고딕"/>
      <family val="1"/>
      <charset val="129"/>
    </font>
    <font>
      <sz val="11"/>
      <color rgb="FFFF0000"/>
      <name val="맑은 고딕"/>
      <family val="3"/>
      <charset val="129"/>
      <scheme val="minor"/>
    </font>
    <font>
      <sz val="11"/>
      <name val="맑은 고딕"/>
      <family val="3"/>
      <charset val="129"/>
      <scheme val="minor"/>
    </font>
  </fonts>
  <fills count="6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5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</cellStyleXfs>
  <cellXfs count="39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41" fontId="0" fillId="0" borderId="0" xfId="1" applyFont="1" applyAlignment="1">
      <alignment horizontal="center" vertical="center"/>
    </xf>
    <xf numFmtId="0" fontId="3" fillId="0" borderId="0" xfId="0" applyFont="1">
      <alignment vertical="center"/>
    </xf>
    <xf numFmtId="0" fontId="0" fillId="0" borderId="1" xfId="0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0" fontId="0" fillId="0" borderId="1" xfId="0" applyBorder="1">
      <alignment vertical="center"/>
    </xf>
    <xf numFmtId="41" fontId="0" fillId="0" borderId="1" xfId="1" applyFont="1" applyBorder="1">
      <alignment vertical="center"/>
    </xf>
    <xf numFmtId="9" fontId="0" fillId="0" borderId="1" xfId="0" applyNumberFormat="1" applyBorder="1" applyAlignment="1">
      <alignment horizontal="center" vertical="center"/>
    </xf>
    <xf numFmtId="42" fontId="0" fillId="0" borderId="1" xfId="2" applyFont="1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41" fontId="0" fillId="4" borderId="1" xfId="1" applyFont="1" applyFill="1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41" fontId="0" fillId="0" borderId="1" xfId="1" applyFont="1" applyFill="1" applyBorder="1" applyAlignment="1">
      <alignment horizontal="center" vertical="center"/>
    </xf>
    <xf numFmtId="177" fontId="0" fillId="0" borderId="1" xfId="1" applyNumberFormat="1" applyFont="1" applyBorder="1" applyAlignment="1">
      <alignment horizontal="center" vertical="center"/>
    </xf>
    <xf numFmtId="177" fontId="0" fillId="0" borderId="1" xfId="1" applyNumberFormat="1" applyFont="1" applyBorder="1" applyAlignment="1">
      <alignment horizontal="right" vertical="center"/>
    </xf>
    <xf numFmtId="177" fontId="0" fillId="0" borderId="1" xfId="0" applyNumberFormat="1" applyBorder="1" applyAlignment="1">
      <alignment horizontal="right" vertical="center"/>
    </xf>
    <xf numFmtId="0" fontId="4" fillId="0" borderId="0" xfId="0" applyFont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0" fontId="0" fillId="2" borderId="3" xfId="0" applyFill="1" applyBorder="1" applyAlignment="1">
      <alignment horizontal="center" vertical="center"/>
    </xf>
    <xf numFmtId="0" fontId="0" fillId="2" borderId="4" xfId="0" applyFill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6" fillId="0" borderId="0" xfId="0" applyFont="1" applyAlignment="1">
      <alignment horizontal="centerContinuous" vertical="center"/>
    </xf>
    <xf numFmtId="0" fontId="5" fillId="5" borderId="1" xfId="4" applyBorder="1" applyAlignment="1">
      <alignment horizontal="center" vertical="center"/>
    </xf>
    <xf numFmtId="181" fontId="0" fillId="0" borderId="1" xfId="0" applyNumberFormat="1" applyBorder="1" applyAlignment="1">
      <alignment horizontal="center" vertical="center"/>
    </xf>
    <xf numFmtId="180" fontId="0" fillId="0" borderId="1" xfId="0" applyNumberFormat="1" applyBorder="1">
      <alignment vertical="center"/>
    </xf>
    <xf numFmtId="0" fontId="0" fillId="0" borderId="0" xfId="0" applyFill="1" applyBorder="1" applyAlignment="1">
      <alignment horizontal="center" vertical="center"/>
    </xf>
    <xf numFmtId="42" fontId="0" fillId="0" borderId="1" xfId="2" applyNumberFormat="1" applyFont="1" applyBorder="1" applyAlignment="1">
      <alignment horizontal="center" vertical="center"/>
    </xf>
    <xf numFmtId="9" fontId="7" fillId="0" borderId="1" xfId="1" applyNumberFormat="1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177" fontId="8" fillId="0" borderId="1" xfId="1" applyNumberFormat="1" applyFont="1" applyBorder="1" applyAlignment="1">
      <alignment horizontal="right" vertical="center"/>
    </xf>
    <xf numFmtId="0" fontId="7" fillId="0" borderId="1" xfId="0" applyFont="1" applyBorder="1" applyAlignment="1">
      <alignment horizontal="center" vertical="center"/>
    </xf>
    <xf numFmtId="10" fontId="0" fillId="0" borderId="0" xfId="3" applyNumberFormat="1" applyFont="1" applyAlignment="1">
      <alignment horizontal="center" vertical="center"/>
    </xf>
  </cellXfs>
  <cellStyles count="5">
    <cellStyle name="강조색1" xfId="4" builtinId="29"/>
    <cellStyle name="백분율" xfId="3" builtinId="5"/>
    <cellStyle name="쉼표 [0]" xfId="1" builtinId="6"/>
    <cellStyle name="통화 [0]" xfId="2" builtinId="7"/>
    <cellStyle name="표준" xfId="0" builtinId="0"/>
  </cellStyles>
  <dxfs count="1">
    <dxf>
      <fill>
        <patternFill patternType="solid">
          <fgColor rgb="FFFFD966"/>
          <bgColor rgb="FF00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microsoft.com/office/2006/relationships/vbaProject" Target="vbaProject.bin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차트작업!$A$1</c:f>
          <c:strCache>
            <c:ptCount val="1"/>
            <c:pt idx="0">
              <c:v>지역별 교통사고 현황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차트작업!$B$3</c:f>
              <c:strCache>
                <c:ptCount val="1"/>
                <c:pt idx="0">
                  <c:v>1월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(차트작업!$A$4:$A$5,차트작업!$A$8:$A$10)</c:f>
              <c:strCache>
                <c:ptCount val="5"/>
                <c:pt idx="0">
                  <c:v>서울</c:v>
                </c:pt>
                <c:pt idx="1">
                  <c:v>부산</c:v>
                </c:pt>
                <c:pt idx="2">
                  <c:v>광주</c:v>
                </c:pt>
                <c:pt idx="3">
                  <c:v>경기</c:v>
                </c:pt>
                <c:pt idx="4">
                  <c:v>강원</c:v>
                </c:pt>
              </c:strCache>
            </c:strRef>
          </c:cat>
          <c:val>
            <c:numRef>
              <c:f>(차트작업!$B$4:$B$5,차트작업!$B$8:$B$10)</c:f>
              <c:numCache>
                <c:formatCode>#,##0_ </c:formatCode>
                <c:ptCount val="5"/>
                <c:pt idx="0">
                  <c:v>2526</c:v>
                </c:pt>
                <c:pt idx="1">
                  <c:v>814</c:v>
                </c:pt>
                <c:pt idx="2">
                  <c:v>476</c:v>
                </c:pt>
                <c:pt idx="3">
                  <c:v>3583</c:v>
                </c:pt>
                <c:pt idx="4">
                  <c:v>423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F47-40C6-A978-95DA8CDF1E0C}"/>
            </c:ext>
          </c:extLst>
        </c:ser>
        <c:ser>
          <c:idx val="1"/>
          <c:order val="1"/>
          <c:tx>
            <c:strRef>
              <c:f>차트작업!$C$3</c:f>
              <c:strCache>
                <c:ptCount val="1"/>
                <c:pt idx="0">
                  <c:v>2월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strRef>
              <c:f>(차트작업!$A$4:$A$5,차트작업!$A$8:$A$10)</c:f>
              <c:strCache>
                <c:ptCount val="5"/>
                <c:pt idx="0">
                  <c:v>서울</c:v>
                </c:pt>
                <c:pt idx="1">
                  <c:v>부산</c:v>
                </c:pt>
                <c:pt idx="2">
                  <c:v>광주</c:v>
                </c:pt>
                <c:pt idx="3">
                  <c:v>경기</c:v>
                </c:pt>
                <c:pt idx="4">
                  <c:v>강원</c:v>
                </c:pt>
              </c:strCache>
            </c:strRef>
          </c:cat>
          <c:val>
            <c:numRef>
              <c:f>(차트작업!$C$4:$C$5,차트작업!$C$8:$C$10)</c:f>
              <c:numCache>
                <c:formatCode>#,##0_ </c:formatCode>
                <c:ptCount val="5"/>
                <c:pt idx="0">
                  <c:v>2279</c:v>
                </c:pt>
                <c:pt idx="1">
                  <c:v>916</c:v>
                </c:pt>
                <c:pt idx="2">
                  <c:v>599</c:v>
                </c:pt>
                <c:pt idx="3">
                  <c:v>4266</c:v>
                </c:pt>
                <c:pt idx="4">
                  <c:v>395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F47-40C6-A978-95DA8CDF1E0C}"/>
            </c:ext>
          </c:extLst>
        </c:ser>
        <c:ser>
          <c:idx val="2"/>
          <c:order val="2"/>
          <c:tx>
            <c:strRef>
              <c:f>차트작업!$D$3</c:f>
              <c:strCache>
                <c:ptCount val="1"/>
                <c:pt idx="0">
                  <c:v>3월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cat>
            <c:strRef>
              <c:f>(차트작업!$A$4:$A$5,차트작업!$A$8:$A$10)</c:f>
              <c:strCache>
                <c:ptCount val="5"/>
                <c:pt idx="0">
                  <c:v>서울</c:v>
                </c:pt>
                <c:pt idx="1">
                  <c:v>부산</c:v>
                </c:pt>
                <c:pt idx="2">
                  <c:v>광주</c:v>
                </c:pt>
                <c:pt idx="3">
                  <c:v>경기</c:v>
                </c:pt>
                <c:pt idx="4">
                  <c:v>강원</c:v>
                </c:pt>
              </c:strCache>
            </c:strRef>
          </c:cat>
          <c:val>
            <c:numRef>
              <c:f>(차트작업!$D$4:$D$5,차트작업!$D$8:$D$10)</c:f>
              <c:numCache>
                <c:formatCode>#,##0_ </c:formatCode>
                <c:ptCount val="5"/>
                <c:pt idx="0">
                  <c:v>2820</c:v>
                </c:pt>
                <c:pt idx="1">
                  <c:v>895</c:v>
                </c:pt>
                <c:pt idx="2">
                  <c:v>623</c:v>
                </c:pt>
                <c:pt idx="3">
                  <c:v>4084</c:v>
                </c:pt>
                <c:pt idx="4">
                  <c:v>430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DF47-40C6-A978-95DA8CDF1E0C}"/>
            </c:ext>
          </c:extLst>
        </c:ser>
        <c:ser>
          <c:idx val="3"/>
          <c:order val="3"/>
          <c:tx>
            <c:strRef>
              <c:f>차트작업!$E$3</c:f>
              <c:strCache>
                <c:ptCount val="1"/>
                <c:pt idx="0">
                  <c:v>합계</c:v>
                </c:pt>
              </c:strCache>
            </c:strRef>
          </c:tx>
          <c:spPr>
            <a:solidFill>
              <a:schemeClr val="accent2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(차트작업!$A$4:$A$5,차트작업!$A$8:$A$10)</c:f>
              <c:strCache>
                <c:ptCount val="5"/>
                <c:pt idx="0">
                  <c:v>서울</c:v>
                </c:pt>
                <c:pt idx="1">
                  <c:v>부산</c:v>
                </c:pt>
                <c:pt idx="2">
                  <c:v>광주</c:v>
                </c:pt>
                <c:pt idx="3">
                  <c:v>경기</c:v>
                </c:pt>
                <c:pt idx="4">
                  <c:v>강원</c:v>
                </c:pt>
              </c:strCache>
            </c:strRef>
          </c:cat>
          <c:val>
            <c:numRef>
              <c:f>(차트작업!$E$4:$E$5,차트작업!$E$8:$E$10)</c:f>
              <c:numCache>
                <c:formatCode>#,##0_ </c:formatCode>
                <c:ptCount val="5"/>
                <c:pt idx="0">
                  <c:v>7625</c:v>
                </c:pt>
                <c:pt idx="1">
                  <c:v>2625</c:v>
                </c:pt>
                <c:pt idx="2">
                  <c:v>1698</c:v>
                </c:pt>
                <c:pt idx="3">
                  <c:v>11933</c:v>
                </c:pt>
                <c:pt idx="4">
                  <c:v>1248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EEA-491C-BABD-5D56D31D4D8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776966176"/>
        <c:axId val="776967840"/>
      </c:barChart>
      <c:catAx>
        <c:axId val="77696617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776967840"/>
        <c:crosses val="autoZero"/>
        <c:auto val="1"/>
        <c:lblAlgn val="ctr"/>
        <c:lblOffset val="100"/>
        <c:noMultiLvlLbl val="0"/>
      </c:catAx>
      <c:valAx>
        <c:axId val="77696784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_ 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77696617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t"/>
      <c:overlay val="0"/>
      <c:spPr>
        <a:gradFill rotWithShape="1">
          <a:gsLst>
            <a:gs pos="0">
              <a:schemeClr val="accent4">
                <a:lumMod val="110000"/>
                <a:satMod val="105000"/>
                <a:tint val="67000"/>
              </a:schemeClr>
            </a:gs>
            <a:gs pos="50000">
              <a:schemeClr val="accent4">
                <a:lumMod val="105000"/>
                <a:satMod val="103000"/>
                <a:tint val="73000"/>
              </a:schemeClr>
            </a:gs>
            <a:gs pos="100000">
              <a:schemeClr val="accent4">
                <a:lumMod val="105000"/>
                <a:satMod val="109000"/>
                <a:tint val="81000"/>
              </a:schemeClr>
            </a:gs>
          </a:gsLst>
          <a:lin ang="5400000" scaled="0"/>
        </a:gradFill>
        <a:ln w="6350" cap="flat" cmpd="sng" algn="ctr">
          <a:solidFill>
            <a:schemeClr val="accent4"/>
          </a:solidFill>
          <a:prstDash val="solid"/>
          <a:miter lim="800000"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bg1">
          <a:lumMod val="65000"/>
        </a:schemeClr>
      </a:solidFill>
      <a:round/>
    </a:ln>
    <a:effectLst>
      <a:innerShdw blurRad="114300">
        <a:prstClr val="black"/>
      </a:inn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2">
  <a:schemeClr val="accent2"/>
  <a:schemeClr val="accent4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2</xdr:col>
          <xdr:colOff>0</xdr:colOff>
          <xdr:row>13</xdr:row>
          <xdr:rowOff>0</xdr:rowOff>
        </xdr:from>
        <xdr:to>
          <xdr:col>3</xdr:col>
          <xdr:colOff>0</xdr:colOff>
          <xdr:row>15</xdr:row>
          <xdr:rowOff>0</xdr:rowOff>
        </xdr:to>
        <xdr:sp macro="" textlink="">
          <xdr:nvSpPr>
            <xdr:cNvPr id="2049" name="Button 1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6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실납입액</a:t>
              </a:r>
            </a:p>
          </xdr:txBody>
        </xdr:sp>
        <xdr:clientData fPrintsWithSheet="0"/>
      </xdr:twoCellAnchor>
    </mc:Choice>
    <mc:Fallback/>
  </mc:AlternateContent>
  <xdr:twoCellAnchor>
    <xdr:from>
      <xdr:col>4</xdr:col>
      <xdr:colOff>0</xdr:colOff>
      <xdr:row>13</xdr:row>
      <xdr:rowOff>0</xdr:rowOff>
    </xdr:from>
    <xdr:to>
      <xdr:col>5</xdr:col>
      <xdr:colOff>0</xdr:colOff>
      <xdr:row>15</xdr:row>
      <xdr:rowOff>0</xdr:rowOff>
    </xdr:to>
    <xdr:sp macro="[0]!서식" textlink="">
      <xdr:nvSpPr>
        <xdr:cNvPr id="2" name="사각형: 빗면 1">
          <a:extLst>
            <a:ext uri="{FF2B5EF4-FFF2-40B4-BE49-F238E27FC236}">
              <a16:creationId xmlns:a16="http://schemas.microsoft.com/office/drawing/2014/main" id="{DA962D71-0685-693D-ED5B-E18EFCB5E85B}"/>
            </a:ext>
          </a:extLst>
        </xdr:cNvPr>
        <xdr:cNvSpPr/>
      </xdr:nvSpPr>
      <xdr:spPr>
        <a:xfrm>
          <a:off x="2714625" y="2771775"/>
          <a:ext cx="685800" cy="41910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11</xdr:row>
      <xdr:rowOff>0</xdr:rowOff>
    </xdr:from>
    <xdr:to>
      <xdr:col>7</xdr:col>
      <xdr:colOff>0</xdr:colOff>
      <xdr:row>24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DC2B14B3-9E6A-4C8A-80F0-B54B4F4739C4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5CEA2BF-38A8-4915-8358-C2A615317BEC}">
  <dimension ref="A1:E9"/>
  <sheetViews>
    <sheetView tabSelected="1" workbookViewId="0">
      <selection activeCell="M12" sqref="M12"/>
    </sheetView>
  </sheetViews>
  <sheetFormatPr defaultRowHeight="16.5"/>
  <cols>
    <col min="1" max="1" width="10.25" bestFit="1" customWidth="1"/>
    <col min="2" max="2" width="16.25" bestFit="1" customWidth="1"/>
  </cols>
  <sheetData>
    <row r="1" spans="1:5">
      <c r="A1" t="s">
        <v>0</v>
      </c>
    </row>
    <row r="3" spans="1:5">
      <c r="A3" s="1" t="s">
        <v>212</v>
      </c>
      <c r="B3" s="1" t="s">
        <v>213</v>
      </c>
      <c r="C3" s="1" t="s">
        <v>214</v>
      </c>
      <c r="D3" s="1" t="s">
        <v>215</v>
      </c>
      <c r="E3" s="1" t="s">
        <v>216</v>
      </c>
    </row>
    <row r="4" spans="1:5">
      <c r="A4" s="1" t="s">
        <v>217</v>
      </c>
      <c r="B4" s="1" t="s">
        <v>223</v>
      </c>
      <c r="C4" s="1" t="s">
        <v>229</v>
      </c>
      <c r="D4" s="2">
        <v>1230</v>
      </c>
      <c r="E4" s="38">
        <v>8.5000000000000006E-3</v>
      </c>
    </row>
    <row r="5" spans="1:5">
      <c r="A5" s="1" t="s">
        <v>218</v>
      </c>
      <c r="B5" s="1" t="s">
        <v>224</v>
      </c>
      <c r="C5" s="1" t="s">
        <v>230</v>
      </c>
      <c r="D5" s="2">
        <v>2400</v>
      </c>
      <c r="E5" s="38">
        <v>1.47E-2</v>
      </c>
    </row>
    <row r="6" spans="1:5">
      <c r="A6" s="1" t="s">
        <v>219</v>
      </c>
      <c r="B6" s="1" t="s">
        <v>225</v>
      </c>
      <c r="C6" s="1" t="s">
        <v>231</v>
      </c>
      <c r="D6" s="2">
        <v>2250</v>
      </c>
      <c r="E6" s="38">
        <v>9.1000000000000004E-3</v>
      </c>
    </row>
    <row r="7" spans="1:5">
      <c r="A7" s="1" t="s">
        <v>220</v>
      </c>
      <c r="B7" s="1" t="s">
        <v>226</v>
      </c>
      <c r="C7" s="1" t="s">
        <v>232</v>
      </c>
      <c r="D7" s="2">
        <v>1800</v>
      </c>
      <c r="E7" s="38">
        <v>1.06E-2</v>
      </c>
    </row>
    <row r="8" spans="1:5">
      <c r="A8" s="1" t="s">
        <v>221</v>
      </c>
      <c r="B8" s="1" t="s">
        <v>227</v>
      </c>
      <c r="C8" s="1" t="s">
        <v>233</v>
      </c>
      <c r="D8" s="2">
        <v>1650</v>
      </c>
      <c r="E8" s="38">
        <v>1.2200000000000001E-2</v>
      </c>
    </row>
    <row r="9" spans="1:5">
      <c r="A9" s="1" t="s">
        <v>222</v>
      </c>
      <c r="B9" s="1" t="s">
        <v>228</v>
      </c>
      <c r="C9" s="1" t="s">
        <v>234</v>
      </c>
      <c r="D9" s="2">
        <v>2350</v>
      </c>
      <c r="E9" s="38">
        <v>7.3000000000000001E-3</v>
      </c>
    </row>
  </sheetData>
  <phoneticPr fontId="1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E4BB9EE-9499-4E5A-A18C-47A6AC036800}">
  <dimension ref="A1:G12"/>
  <sheetViews>
    <sheetView workbookViewId="0">
      <selection activeCell="A3" sqref="A3:G3"/>
    </sheetView>
  </sheetViews>
  <sheetFormatPr defaultRowHeight="16.5"/>
  <cols>
    <col min="4" max="4" width="11.125" customWidth="1"/>
    <col min="7" max="7" width="13.625" bestFit="1" customWidth="1"/>
  </cols>
  <sheetData>
    <row r="1" spans="1:7" ht="20.25">
      <c r="A1" s="28" t="s">
        <v>105</v>
      </c>
      <c r="B1" s="28"/>
      <c r="C1" s="28"/>
      <c r="D1" s="28"/>
      <c r="E1" s="28"/>
      <c r="F1" s="28"/>
      <c r="G1" s="28"/>
    </row>
    <row r="3" spans="1:7">
      <c r="A3" s="29" t="s">
        <v>104</v>
      </c>
      <c r="B3" s="29" t="s">
        <v>103</v>
      </c>
      <c r="C3" s="29" t="s">
        <v>108</v>
      </c>
      <c r="D3" s="29" t="s">
        <v>106</v>
      </c>
      <c r="E3" s="29" t="s">
        <v>109</v>
      </c>
      <c r="F3" s="29" t="s">
        <v>107</v>
      </c>
      <c r="G3" s="29" t="s">
        <v>128</v>
      </c>
    </row>
    <row r="4" spans="1:7">
      <c r="A4" s="4" t="s">
        <v>113</v>
      </c>
      <c r="B4" s="4" t="s">
        <v>122</v>
      </c>
      <c r="C4" s="19" t="s">
        <v>110</v>
      </c>
      <c r="D4" s="30">
        <v>45752</v>
      </c>
      <c r="E4" s="4" t="s">
        <v>127</v>
      </c>
      <c r="F4" s="8">
        <v>500</v>
      </c>
      <c r="G4" s="31">
        <v>250000</v>
      </c>
    </row>
    <row r="5" spans="1:7">
      <c r="A5" s="4" t="s">
        <v>114</v>
      </c>
      <c r="B5" s="4" t="s">
        <v>125</v>
      </c>
      <c r="C5" s="19"/>
      <c r="D5" s="30">
        <v>45758</v>
      </c>
      <c r="E5" s="4" t="s">
        <v>126</v>
      </c>
      <c r="F5" s="8">
        <v>1200</v>
      </c>
      <c r="G5" s="31">
        <v>216000</v>
      </c>
    </row>
    <row r="6" spans="1:7">
      <c r="A6" s="4" t="s">
        <v>115</v>
      </c>
      <c r="B6" s="4" t="s">
        <v>123</v>
      </c>
      <c r="C6" s="19"/>
      <c r="D6" s="30">
        <v>45779</v>
      </c>
      <c r="E6" s="4" t="s">
        <v>127</v>
      </c>
      <c r="F6" s="8">
        <v>650</v>
      </c>
      <c r="G6" s="31">
        <v>130000</v>
      </c>
    </row>
    <row r="7" spans="1:7">
      <c r="A7" s="4" t="s">
        <v>116</v>
      </c>
      <c r="B7" s="4" t="s">
        <v>125</v>
      </c>
      <c r="C7" s="19"/>
      <c r="D7" s="30">
        <v>45798</v>
      </c>
      <c r="E7" s="4" t="s">
        <v>126</v>
      </c>
      <c r="F7" s="8">
        <v>1000</v>
      </c>
      <c r="G7" s="31">
        <v>160000</v>
      </c>
    </row>
    <row r="8" spans="1:7">
      <c r="A8" s="4" t="s">
        <v>118</v>
      </c>
      <c r="B8" s="4" t="s">
        <v>123</v>
      </c>
      <c r="C8" s="19" t="s">
        <v>111</v>
      </c>
      <c r="D8" s="30">
        <v>45756</v>
      </c>
      <c r="E8" s="4" t="s">
        <v>127</v>
      </c>
      <c r="F8" s="8">
        <v>850</v>
      </c>
      <c r="G8" s="31">
        <v>187000</v>
      </c>
    </row>
    <row r="9" spans="1:7">
      <c r="A9" s="4" t="s">
        <v>117</v>
      </c>
      <c r="B9" s="4" t="s">
        <v>124</v>
      </c>
      <c r="C9" s="19"/>
      <c r="D9" s="30">
        <v>45793</v>
      </c>
      <c r="E9" s="4" t="s">
        <v>126</v>
      </c>
      <c r="F9" s="8">
        <v>900</v>
      </c>
      <c r="G9" s="31">
        <v>279000</v>
      </c>
    </row>
    <row r="10" spans="1:7">
      <c r="A10" s="4" t="s">
        <v>119</v>
      </c>
      <c r="B10" s="4" t="s">
        <v>123</v>
      </c>
      <c r="C10" s="19" t="s">
        <v>112</v>
      </c>
      <c r="D10" s="30">
        <v>45758</v>
      </c>
      <c r="E10" s="4" t="s">
        <v>127</v>
      </c>
      <c r="F10" s="8">
        <v>750</v>
      </c>
      <c r="G10" s="31">
        <v>135000</v>
      </c>
    </row>
    <row r="11" spans="1:7">
      <c r="A11" s="4" t="s">
        <v>120</v>
      </c>
      <c r="B11" s="4" t="s">
        <v>122</v>
      </c>
      <c r="C11" s="19"/>
      <c r="D11" s="30">
        <v>45771</v>
      </c>
      <c r="E11" s="4" t="s">
        <v>127</v>
      </c>
      <c r="F11" s="8">
        <v>850</v>
      </c>
      <c r="G11" s="31">
        <v>391000</v>
      </c>
    </row>
    <row r="12" spans="1:7">
      <c r="A12" s="4" t="s">
        <v>121</v>
      </c>
      <c r="B12" s="4" t="s">
        <v>124</v>
      </c>
      <c r="C12" s="19"/>
      <c r="D12" s="30">
        <v>45800</v>
      </c>
      <c r="E12" s="4" t="s">
        <v>126</v>
      </c>
      <c r="F12" s="8">
        <v>1250</v>
      </c>
      <c r="G12" s="31">
        <v>350000</v>
      </c>
    </row>
  </sheetData>
  <mergeCells count="3">
    <mergeCell ref="C4:C7"/>
    <mergeCell ref="C8:C9"/>
    <mergeCell ref="C10:C12"/>
  </mergeCells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27EE921-70C5-4DBF-B5F8-C81DB3097C73}">
  <dimension ref="A1:F25"/>
  <sheetViews>
    <sheetView workbookViewId="0">
      <selection activeCell="H23" sqref="H23"/>
    </sheetView>
  </sheetViews>
  <sheetFormatPr defaultRowHeight="16.5"/>
  <cols>
    <col min="1" max="2" width="10.375" bestFit="1" customWidth="1"/>
  </cols>
  <sheetData>
    <row r="1" spans="1:6" ht="20.25">
      <c r="A1" s="18" t="s">
        <v>157</v>
      </c>
      <c r="B1" s="18"/>
      <c r="C1" s="18"/>
      <c r="D1" s="18"/>
      <c r="E1" s="18"/>
      <c r="F1" s="18"/>
    </row>
    <row r="3" spans="1:6">
      <c r="A3" s="4" t="s">
        <v>144</v>
      </c>
      <c r="B3" s="4" t="s">
        <v>158</v>
      </c>
      <c r="C3" s="4" t="s">
        <v>130</v>
      </c>
      <c r="D3" s="4" t="s">
        <v>129</v>
      </c>
      <c r="E3" s="4" t="s">
        <v>131</v>
      </c>
      <c r="F3" s="4" t="s">
        <v>132</v>
      </c>
    </row>
    <row r="4" spans="1:6">
      <c r="A4" s="4" t="s">
        <v>145</v>
      </c>
      <c r="B4" s="4" t="s">
        <v>135</v>
      </c>
      <c r="C4" s="6">
        <v>1956</v>
      </c>
      <c r="D4" s="4" t="s">
        <v>141</v>
      </c>
      <c r="E4" s="4">
        <v>12.6</v>
      </c>
      <c r="F4" s="4" t="s">
        <v>138</v>
      </c>
    </row>
    <row r="5" spans="1:6">
      <c r="A5" s="4" t="s">
        <v>147</v>
      </c>
      <c r="B5" s="4" t="s">
        <v>133</v>
      </c>
      <c r="C5" s="6">
        <v>2497</v>
      </c>
      <c r="D5" s="4" t="s">
        <v>142</v>
      </c>
      <c r="E5" s="4">
        <v>9.4</v>
      </c>
      <c r="F5" s="4" t="s">
        <v>138</v>
      </c>
    </row>
    <row r="6" spans="1:6">
      <c r="A6" s="4" t="s">
        <v>146</v>
      </c>
      <c r="B6" s="4" t="s">
        <v>136</v>
      </c>
      <c r="C6" s="6">
        <v>1461</v>
      </c>
      <c r="D6" s="4" t="s">
        <v>141</v>
      </c>
      <c r="E6" s="4">
        <v>14.1</v>
      </c>
      <c r="F6" s="4" t="s">
        <v>139</v>
      </c>
    </row>
    <row r="7" spans="1:6">
      <c r="A7" s="4" t="s">
        <v>148</v>
      </c>
      <c r="B7" s="4" t="s">
        <v>135</v>
      </c>
      <c r="C7" s="6">
        <v>1999</v>
      </c>
      <c r="D7" s="4" t="s">
        <v>142</v>
      </c>
      <c r="E7" s="4">
        <v>13.6</v>
      </c>
      <c r="F7" s="4" t="s">
        <v>139</v>
      </c>
    </row>
    <row r="8" spans="1:6">
      <c r="A8" s="4" t="s">
        <v>156</v>
      </c>
      <c r="B8" s="4" t="s">
        <v>134</v>
      </c>
      <c r="C8" s="6">
        <v>2188</v>
      </c>
      <c r="D8" s="4" t="s">
        <v>142</v>
      </c>
      <c r="E8" s="4">
        <v>12.5</v>
      </c>
      <c r="F8" s="4" t="s">
        <v>138</v>
      </c>
    </row>
    <row r="9" spans="1:6">
      <c r="A9" s="4" t="s">
        <v>150</v>
      </c>
      <c r="B9" s="4" t="s">
        <v>137</v>
      </c>
      <c r="C9" s="6">
        <v>1888</v>
      </c>
      <c r="D9" s="4" t="s">
        <v>143</v>
      </c>
      <c r="E9" s="4">
        <v>8.8000000000000007</v>
      </c>
      <c r="F9" s="4" t="s">
        <v>139</v>
      </c>
    </row>
    <row r="10" spans="1:6">
      <c r="A10" s="4" t="s">
        <v>149</v>
      </c>
      <c r="B10" s="4" t="s">
        <v>133</v>
      </c>
      <c r="C10" s="6">
        <v>1995</v>
      </c>
      <c r="D10" s="4" t="s">
        <v>141</v>
      </c>
      <c r="E10" s="4">
        <v>10.7</v>
      </c>
      <c r="F10" s="4" t="s">
        <v>138</v>
      </c>
    </row>
    <row r="11" spans="1:6">
      <c r="A11" s="4" t="s">
        <v>151</v>
      </c>
      <c r="B11" s="4" t="s">
        <v>135</v>
      </c>
      <c r="C11" s="6">
        <v>1777</v>
      </c>
      <c r="D11" s="4" t="s">
        <v>143</v>
      </c>
      <c r="E11" s="4">
        <v>9.3000000000000007</v>
      </c>
      <c r="F11" s="4" t="s">
        <v>139</v>
      </c>
    </row>
    <row r="12" spans="1:6">
      <c r="A12" s="4" t="s">
        <v>152</v>
      </c>
      <c r="B12" s="4" t="s">
        <v>133</v>
      </c>
      <c r="C12" s="6">
        <v>2199</v>
      </c>
      <c r="D12" s="4" t="s">
        <v>141</v>
      </c>
      <c r="E12" s="4">
        <v>7.8</v>
      </c>
      <c r="F12" s="4" t="s">
        <v>139</v>
      </c>
    </row>
    <row r="13" spans="1:6">
      <c r="A13" s="4" t="s">
        <v>153</v>
      </c>
      <c r="B13" s="4" t="s">
        <v>134</v>
      </c>
      <c r="C13" s="6">
        <v>2354</v>
      </c>
      <c r="D13" s="4" t="s">
        <v>141</v>
      </c>
      <c r="E13" s="4">
        <v>11.5</v>
      </c>
      <c r="F13" s="4" t="s">
        <v>138</v>
      </c>
    </row>
    <row r="14" spans="1:6">
      <c r="A14" s="4" t="s">
        <v>154</v>
      </c>
      <c r="B14" s="4" t="s">
        <v>137</v>
      </c>
      <c r="C14" s="6">
        <v>1685</v>
      </c>
      <c r="D14" s="4" t="s">
        <v>142</v>
      </c>
      <c r="E14" s="4">
        <v>13.2</v>
      </c>
      <c r="F14" s="4" t="s">
        <v>140</v>
      </c>
    </row>
    <row r="15" spans="1:6">
      <c r="A15" s="4" t="s">
        <v>155</v>
      </c>
      <c r="B15" s="4" t="s">
        <v>136</v>
      </c>
      <c r="C15" s="6">
        <v>1968</v>
      </c>
      <c r="D15" s="4" t="s">
        <v>141</v>
      </c>
      <c r="E15" s="4">
        <v>11.8</v>
      </c>
      <c r="F15" s="4" t="s">
        <v>138</v>
      </c>
    </row>
    <row r="18" spans="1:6">
      <c r="A18" s="32" t="s">
        <v>158</v>
      </c>
      <c r="B18" s="32" t="s">
        <v>131</v>
      </c>
    </row>
    <row r="19" spans="1:6">
      <c r="A19" s="32" t="s">
        <v>211</v>
      </c>
      <c r="B19" s="32" t="s">
        <v>210</v>
      </c>
    </row>
    <row r="22" spans="1:6">
      <c r="A22" s="4" t="s">
        <v>144</v>
      </c>
      <c r="B22" s="4" t="s">
        <v>158</v>
      </c>
      <c r="C22" s="4" t="s">
        <v>130</v>
      </c>
      <c r="D22" s="4" t="s">
        <v>129</v>
      </c>
      <c r="E22" s="4" t="s">
        <v>131</v>
      </c>
      <c r="F22" s="4" t="s">
        <v>132</v>
      </c>
    </row>
    <row r="23" spans="1:6">
      <c r="A23" s="4" t="s">
        <v>156</v>
      </c>
      <c r="B23" s="4" t="s">
        <v>134</v>
      </c>
      <c r="C23" s="6">
        <v>2188</v>
      </c>
      <c r="D23" s="4" t="s">
        <v>142</v>
      </c>
      <c r="E23" s="4">
        <v>12.5</v>
      </c>
      <c r="F23" s="4" t="s">
        <v>138</v>
      </c>
    </row>
    <row r="24" spans="1:6">
      <c r="A24" s="4" t="s">
        <v>149</v>
      </c>
      <c r="B24" s="4" t="s">
        <v>133</v>
      </c>
      <c r="C24" s="6">
        <v>1995</v>
      </c>
      <c r="D24" s="4" t="s">
        <v>141</v>
      </c>
      <c r="E24" s="4">
        <v>10.7</v>
      </c>
      <c r="F24" s="4" t="s">
        <v>138</v>
      </c>
    </row>
    <row r="25" spans="1:6">
      <c r="A25" s="4" t="s">
        <v>153</v>
      </c>
      <c r="B25" s="4" t="s">
        <v>134</v>
      </c>
      <c r="C25" s="6">
        <v>2354</v>
      </c>
      <c r="D25" s="4" t="s">
        <v>141</v>
      </c>
      <c r="E25" s="4">
        <v>11.5</v>
      </c>
      <c r="F25" s="4" t="s">
        <v>138</v>
      </c>
    </row>
  </sheetData>
  <mergeCells count="1">
    <mergeCell ref="A1:F1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CEDABF1-A47E-4415-BC4F-3DB907FA8361}">
  <dimension ref="A1:K37"/>
  <sheetViews>
    <sheetView zoomScale="130" zoomScaleNormal="130" workbookViewId="0">
      <selection activeCell="F2" sqref="F2"/>
    </sheetView>
  </sheetViews>
  <sheetFormatPr defaultRowHeight="16.5"/>
  <cols>
    <col min="4" max="4" width="11.625" bestFit="1" customWidth="1"/>
    <col min="5" max="5" width="9.375" bestFit="1" customWidth="1"/>
    <col min="7" max="8" width="10.375" customWidth="1"/>
  </cols>
  <sheetData>
    <row r="1" spans="1:11">
      <c r="A1" t="s">
        <v>1</v>
      </c>
      <c r="B1" s="3" t="s">
        <v>2</v>
      </c>
      <c r="C1" s="3"/>
      <c r="G1" t="s">
        <v>16</v>
      </c>
      <c r="H1" s="3" t="s">
        <v>19</v>
      </c>
    </row>
    <row r="2" spans="1:11">
      <c r="A2" s="4" t="s">
        <v>3</v>
      </c>
      <c r="B2" s="4" t="s">
        <v>15</v>
      </c>
      <c r="C2" s="4" t="s">
        <v>5</v>
      </c>
      <c r="D2" s="4" t="s">
        <v>4</v>
      </c>
      <c r="E2" s="5" t="s">
        <v>102</v>
      </c>
      <c r="G2" s="4" t="s">
        <v>25</v>
      </c>
      <c r="H2" s="4" t="s">
        <v>17</v>
      </c>
      <c r="I2" s="4" t="s">
        <v>23</v>
      </c>
      <c r="J2" s="4" t="s">
        <v>24</v>
      </c>
      <c r="K2" s="4" t="s">
        <v>26</v>
      </c>
    </row>
    <row r="3" spans="1:11">
      <c r="A3" s="4" t="s">
        <v>8</v>
      </c>
      <c r="B3" s="6">
        <v>36500</v>
      </c>
      <c r="C3" s="6">
        <v>967</v>
      </c>
      <c r="D3" s="6">
        <f>B3*C3</f>
        <v>35295500</v>
      </c>
      <c r="E3" s="4" t="str">
        <f>IF(_xlfn.RANK.EQ(D3,$D$3:$D$11)&lt;=3,CHOOSE(_xlfn.RANK.EQ(D3,$D$3:$D$11)&lt;=3,"★★★","★★","★"),"")</f>
        <v/>
      </c>
      <c r="G3" s="4" t="s">
        <v>29</v>
      </c>
      <c r="H3" s="4" t="s">
        <v>20</v>
      </c>
      <c r="I3" s="4">
        <v>79</v>
      </c>
      <c r="J3" s="4">
        <v>89</v>
      </c>
      <c r="K3" s="4">
        <v>8</v>
      </c>
    </row>
    <row r="4" spans="1:11">
      <c r="A4" s="4" t="s">
        <v>14</v>
      </c>
      <c r="B4" s="6">
        <v>42000</v>
      </c>
      <c r="C4" s="6">
        <v>855</v>
      </c>
      <c r="D4" s="6">
        <f t="shared" ref="D4:D11" si="0">B4*C4</f>
        <v>35910000</v>
      </c>
      <c r="E4" s="4" t="str">
        <f t="shared" ref="E4:E11" si="1">IF(_xlfn.RANK.EQ(D4,$D$3:$D$11)&lt;=3,CHOOSE(_xlfn.RANK.EQ(D4,$D$3:$D$11)&lt;=3,"★★★","★★","★"),"")</f>
        <v/>
      </c>
      <c r="G4" s="4" t="s">
        <v>30</v>
      </c>
      <c r="H4" s="4" t="s">
        <v>21</v>
      </c>
      <c r="I4" s="4">
        <v>82</v>
      </c>
      <c r="J4" s="4">
        <v>78</v>
      </c>
      <c r="K4" s="4">
        <v>9</v>
      </c>
    </row>
    <row r="5" spans="1:11">
      <c r="A5" s="4" t="s">
        <v>11</v>
      </c>
      <c r="B5" s="6">
        <v>38800</v>
      </c>
      <c r="C5" s="6">
        <v>1211</v>
      </c>
      <c r="D5" s="6">
        <f t="shared" si="0"/>
        <v>46986800</v>
      </c>
      <c r="E5" s="4" t="str">
        <f t="shared" si="1"/>
        <v>★★★</v>
      </c>
      <c r="G5" s="4" t="s">
        <v>27</v>
      </c>
      <c r="H5" s="4" t="s">
        <v>22</v>
      </c>
      <c r="I5" s="4">
        <v>94</v>
      </c>
      <c r="J5" s="4">
        <v>95</v>
      </c>
      <c r="K5" s="4">
        <v>10</v>
      </c>
    </row>
    <row r="6" spans="1:11">
      <c r="A6" s="4" t="s">
        <v>6</v>
      </c>
      <c r="B6" s="6">
        <v>32600</v>
      </c>
      <c r="C6" s="6">
        <v>759</v>
      </c>
      <c r="D6" s="6">
        <f t="shared" si="0"/>
        <v>24743400</v>
      </c>
      <c r="E6" s="4" t="str">
        <f t="shared" si="1"/>
        <v/>
      </c>
      <c r="G6" s="4" t="s">
        <v>31</v>
      </c>
      <c r="H6" s="4" t="s">
        <v>21</v>
      </c>
      <c r="I6" s="4">
        <v>93</v>
      </c>
      <c r="J6" s="4">
        <v>92</v>
      </c>
      <c r="K6" s="4">
        <v>10</v>
      </c>
    </row>
    <row r="7" spans="1:11">
      <c r="A7" s="4" t="s">
        <v>12</v>
      </c>
      <c r="B7" s="6">
        <v>41500</v>
      </c>
      <c r="C7" s="6">
        <v>1036</v>
      </c>
      <c r="D7" s="6">
        <f t="shared" si="0"/>
        <v>42994000</v>
      </c>
      <c r="E7" s="4" t="str">
        <f t="shared" si="1"/>
        <v>★★★</v>
      </c>
      <c r="G7" s="4" t="s">
        <v>32</v>
      </c>
      <c r="H7" s="4" t="s">
        <v>20</v>
      </c>
      <c r="I7" s="4">
        <v>85</v>
      </c>
      <c r="J7" s="4">
        <v>88</v>
      </c>
      <c r="K7" s="4">
        <v>9</v>
      </c>
    </row>
    <row r="8" spans="1:11">
      <c r="A8" s="4" t="s">
        <v>9</v>
      </c>
      <c r="B8" s="6">
        <v>40000</v>
      </c>
      <c r="C8" s="6">
        <v>875</v>
      </c>
      <c r="D8" s="6">
        <f t="shared" si="0"/>
        <v>35000000</v>
      </c>
      <c r="E8" s="4" t="str">
        <f t="shared" si="1"/>
        <v/>
      </c>
      <c r="G8" s="4" t="s">
        <v>33</v>
      </c>
      <c r="H8" s="4" t="s">
        <v>22</v>
      </c>
      <c r="I8" s="4">
        <v>67</v>
      </c>
      <c r="J8" s="4">
        <v>62</v>
      </c>
      <c r="K8" s="4">
        <v>7</v>
      </c>
    </row>
    <row r="9" spans="1:11">
      <c r="A9" s="4" t="s">
        <v>10</v>
      </c>
      <c r="B9" s="6">
        <v>39000</v>
      </c>
      <c r="C9" s="6">
        <v>1365</v>
      </c>
      <c r="D9" s="6">
        <f t="shared" si="0"/>
        <v>53235000</v>
      </c>
      <c r="E9" s="4" t="str">
        <f t="shared" si="1"/>
        <v>★★★</v>
      </c>
      <c r="G9" s="4" t="s">
        <v>34</v>
      </c>
      <c r="H9" s="4" t="s">
        <v>21</v>
      </c>
      <c r="I9" s="4">
        <v>76</v>
      </c>
      <c r="J9" s="4">
        <v>74</v>
      </c>
      <c r="K9" s="4">
        <v>8</v>
      </c>
    </row>
    <row r="10" spans="1:11">
      <c r="A10" s="4" t="s">
        <v>7</v>
      </c>
      <c r="B10" s="6">
        <v>34500</v>
      </c>
      <c r="C10" s="6">
        <v>684</v>
      </c>
      <c r="D10" s="6">
        <f t="shared" si="0"/>
        <v>23598000</v>
      </c>
      <c r="E10" s="4" t="str">
        <f t="shared" si="1"/>
        <v/>
      </c>
      <c r="G10" s="4" t="s">
        <v>35</v>
      </c>
      <c r="H10" s="4" t="s">
        <v>20</v>
      </c>
      <c r="I10" s="4">
        <v>91</v>
      </c>
      <c r="J10" s="4">
        <v>93</v>
      </c>
      <c r="K10" s="4">
        <v>10</v>
      </c>
    </row>
    <row r="11" spans="1:11">
      <c r="A11" s="4" t="s">
        <v>13</v>
      </c>
      <c r="B11" s="6">
        <v>37600</v>
      </c>
      <c r="C11" s="6">
        <v>799</v>
      </c>
      <c r="D11" s="6">
        <f t="shared" si="0"/>
        <v>30042400</v>
      </c>
      <c r="E11" s="4" t="str">
        <f t="shared" si="1"/>
        <v/>
      </c>
      <c r="G11" s="4" t="s">
        <v>28</v>
      </c>
      <c r="H11" s="4" t="s">
        <v>22</v>
      </c>
      <c r="I11" s="4">
        <v>98</v>
      </c>
      <c r="J11" s="4">
        <v>97</v>
      </c>
      <c r="K11" s="4">
        <v>10</v>
      </c>
    </row>
    <row r="13" spans="1:11">
      <c r="A13" t="s">
        <v>37</v>
      </c>
      <c r="B13" s="3" t="s">
        <v>39</v>
      </c>
      <c r="G13" s="4" t="s">
        <v>17</v>
      </c>
      <c r="H13" s="20" t="s">
        <v>36</v>
      </c>
      <c r="I13" s="21"/>
      <c r="J13" s="21"/>
      <c r="K13" s="22"/>
    </row>
    <row r="14" spans="1:11">
      <c r="A14" s="4" t="s">
        <v>38</v>
      </c>
      <c r="B14" s="4" t="s">
        <v>40</v>
      </c>
      <c r="C14" s="4" t="s">
        <v>3</v>
      </c>
      <c r="D14" s="4" t="s">
        <v>5</v>
      </c>
      <c r="E14" s="5" t="s">
        <v>4</v>
      </c>
      <c r="G14" s="4" t="s">
        <v>21</v>
      </c>
      <c r="H14" s="19">
        <f>ROUNDUP( DAVERAGE(G2:K11,I2,G13:G14), 1)</f>
        <v>83.699999999999989</v>
      </c>
      <c r="I14" s="19"/>
      <c r="J14" s="19"/>
      <c r="K14" s="19"/>
    </row>
    <row r="15" spans="1:11">
      <c r="A15" s="4" t="s">
        <v>42</v>
      </c>
      <c r="B15" s="4" t="s">
        <v>51</v>
      </c>
      <c r="C15" s="4" t="s">
        <v>59</v>
      </c>
      <c r="D15" s="4">
        <v>18</v>
      </c>
      <c r="E15" s="6">
        <f>D15*HLOOKUP( A15&amp;RIGHT(C15,1), $H$22:$K$24, 3,FALSE)</f>
        <v>612000</v>
      </c>
    </row>
    <row r="16" spans="1:11">
      <c r="A16" s="4" t="s">
        <v>43</v>
      </c>
      <c r="B16" s="4" t="s">
        <v>52</v>
      </c>
      <c r="C16" s="4" t="s">
        <v>64</v>
      </c>
      <c r="D16" s="4">
        <v>16</v>
      </c>
      <c r="E16" s="6">
        <f t="shared" ref="E16:E24" si="2">D16*HLOOKUP( A16&amp;RIGHT(C16,1), $H$22:$K$24, 3,FALSE)</f>
        <v>432000</v>
      </c>
    </row>
    <row r="17" spans="1:11">
      <c r="A17" s="4" t="s">
        <v>43</v>
      </c>
      <c r="B17" s="4" t="s">
        <v>53</v>
      </c>
      <c r="C17" s="4" t="s">
        <v>65</v>
      </c>
      <c r="D17" s="4">
        <v>21</v>
      </c>
      <c r="E17" s="6">
        <f t="shared" si="2"/>
        <v>588000</v>
      </c>
    </row>
    <row r="18" spans="1:11">
      <c r="A18" s="4" t="s">
        <v>42</v>
      </c>
      <c r="B18" s="4" t="s">
        <v>54</v>
      </c>
      <c r="C18" s="4" t="s">
        <v>60</v>
      </c>
      <c r="D18" s="4">
        <v>26</v>
      </c>
      <c r="E18" s="6">
        <f t="shared" si="2"/>
        <v>780000</v>
      </c>
    </row>
    <row r="19" spans="1:11">
      <c r="A19" s="4" t="s">
        <v>42</v>
      </c>
      <c r="B19" s="4" t="s">
        <v>55</v>
      </c>
      <c r="C19" s="4" t="s">
        <v>61</v>
      </c>
      <c r="D19" s="4">
        <v>19</v>
      </c>
      <c r="E19" s="6">
        <f t="shared" si="2"/>
        <v>570000</v>
      </c>
    </row>
    <row r="20" spans="1:11">
      <c r="A20" s="4" t="s">
        <v>43</v>
      </c>
      <c r="B20" s="4" t="s">
        <v>50</v>
      </c>
      <c r="C20" s="4" t="s">
        <v>66</v>
      </c>
      <c r="D20" s="4">
        <v>15</v>
      </c>
      <c r="E20" s="6">
        <f t="shared" si="2"/>
        <v>405000</v>
      </c>
    </row>
    <row r="21" spans="1:11">
      <c r="A21" s="4" t="s">
        <v>43</v>
      </c>
      <c r="B21" s="4" t="s">
        <v>56</v>
      </c>
      <c r="C21" s="4" t="s">
        <v>67</v>
      </c>
      <c r="D21" s="4">
        <v>20</v>
      </c>
      <c r="E21" s="6">
        <f t="shared" si="2"/>
        <v>560000</v>
      </c>
      <c r="G21" t="s">
        <v>41</v>
      </c>
    </row>
    <row r="22" spans="1:11">
      <c r="A22" s="4" t="s">
        <v>42</v>
      </c>
      <c r="B22" s="4" t="s">
        <v>49</v>
      </c>
      <c r="C22" s="4" t="s">
        <v>62</v>
      </c>
      <c r="D22" s="4">
        <v>16</v>
      </c>
      <c r="E22" s="6">
        <f t="shared" si="2"/>
        <v>544000</v>
      </c>
      <c r="G22" s="4" t="s">
        <v>69</v>
      </c>
      <c r="H22" s="4" t="s">
        <v>44</v>
      </c>
      <c r="I22" s="4" t="s">
        <v>45</v>
      </c>
      <c r="J22" s="4" t="s">
        <v>46</v>
      </c>
      <c r="K22" s="4" t="s">
        <v>47</v>
      </c>
    </row>
    <row r="23" spans="1:11">
      <c r="A23" s="4" t="s">
        <v>43</v>
      </c>
      <c r="B23" s="4" t="s">
        <v>57</v>
      </c>
      <c r="C23" s="4" t="s">
        <v>68</v>
      </c>
      <c r="D23" s="4">
        <v>22</v>
      </c>
      <c r="E23" s="6">
        <f t="shared" si="2"/>
        <v>594000</v>
      </c>
      <c r="G23" s="4" t="s">
        <v>48</v>
      </c>
      <c r="H23" s="6">
        <v>25000</v>
      </c>
      <c r="I23" s="6">
        <v>24000</v>
      </c>
      <c r="J23" s="6">
        <v>28000</v>
      </c>
      <c r="K23" s="6">
        <v>32000</v>
      </c>
    </row>
    <row r="24" spans="1:11">
      <c r="A24" s="4" t="s">
        <v>42</v>
      </c>
      <c r="B24" s="4" t="s">
        <v>58</v>
      </c>
      <c r="C24" s="4" t="s">
        <v>63</v>
      </c>
      <c r="D24" s="4">
        <v>17</v>
      </c>
      <c r="E24" s="6">
        <f t="shared" si="2"/>
        <v>578000</v>
      </c>
      <c r="G24" s="4" t="s">
        <v>15</v>
      </c>
      <c r="H24" s="6">
        <v>27000</v>
      </c>
      <c r="I24" s="6">
        <v>28000</v>
      </c>
      <c r="J24" s="6">
        <v>30000</v>
      </c>
      <c r="K24" s="6">
        <v>34000</v>
      </c>
    </row>
    <row r="26" spans="1:11">
      <c r="A26" t="s">
        <v>70</v>
      </c>
      <c r="B26" s="3" t="s">
        <v>94</v>
      </c>
      <c r="G26" t="s">
        <v>76</v>
      </c>
      <c r="H26" s="3" t="s">
        <v>77</v>
      </c>
    </row>
    <row r="27" spans="1:11">
      <c r="A27" s="4" t="s">
        <v>18</v>
      </c>
      <c r="B27" s="4" t="s">
        <v>71</v>
      </c>
      <c r="C27" s="4" t="s">
        <v>72</v>
      </c>
      <c r="D27" s="4" t="s">
        <v>73</v>
      </c>
      <c r="E27" s="4" t="s">
        <v>74</v>
      </c>
      <c r="G27" s="4" t="s">
        <v>18</v>
      </c>
      <c r="H27" s="4" t="s">
        <v>78</v>
      </c>
      <c r="I27" s="4" t="s">
        <v>79</v>
      </c>
      <c r="J27" s="4" t="s">
        <v>80</v>
      </c>
      <c r="K27" s="5" t="s">
        <v>81</v>
      </c>
    </row>
    <row r="28" spans="1:11">
      <c r="A28" s="4" t="s">
        <v>96</v>
      </c>
      <c r="B28" s="4">
        <v>84</v>
      </c>
      <c r="C28" s="4">
        <v>86</v>
      </c>
      <c r="D28" s="4">
        <v>88</v>
      </c>
      <c r="E28" s="4">
        <f>SUM(B28:D28)</f>
        <v>258</v>
      </c>
      <c r="G28" s="4" t="s">
        <v>82</v>
      </c>
      <c r="H28" s="4" t="s">
        <v>83</v>
      </c>
      <c r="I28" s="4">
        <v>1.76</v>
      </c>
      <c r="J28" s="4">
        <v>67</v>
      </c>
      <c r="K28" s="4" t="str">
        <f>IF( J28/POWER(I28,2)&lt;20, "저체중", IF( J28/POWER(I28,2)&lt;25, "표준", "비만"))</f>
        <v>표준</v>
      </c>
    </row>
    <row r="29" spans="1:11">
      <c r="A29" s="4" t="s">
        <v>97</v>
      </c>
      <c r="B29" s="4">
        <v>96</v>
      </c>
      <c r="C29" s="4">
        <v>92</v>
      </c>
      <c r="D29" s="4">
        <v>94</v>
      </c>
      <c r="E29" s="4">
        <f t="shared" ref="E29:E34" si="3">SUM(B29:D29)</f>
        <v>282</v>
      </c>
      <c r="G29" s="4" t="s">
        <v>84</v>
      </c>
      <c r="H29" s="4" t="s">
        <v>85</v>
      </c>
      <c r="I29" s="4">
        <v>1.63</v>
      </c>
      <c r="J29" s="4">
        <v>60</v>
      </c>
      <c r="K29" s="4" t="str">
        <f t="shared" ref="K29:K37" si="4">IF( J29/POWER(I29,2)&lt;20, "저체중", IF( J29/POWER(I29,2)&lt;25, "표준", "비만"))</f>
        <v>표준</v>
      </c>
    </row>
    <row r="30" spans="1:11">
      <c r="A30" s="4" t="s">
        <v>95</v>
      </c>
      <c r="B30" s="4">
        <v>85</v>
      </c>
      <c r="C30" s="4">
        <v>81</v>
      </c>
      <c r="D30" s="4">
        <v>84</v>
      </c>
      <c r="E30" s="4">
        <f t="shared" si="3"/>
        <v>250</v>
      </c>
      <c r="G30" s="4" t="s">
        <v>86</v>
      </c>
      <c r="H30" s="4" t="s">
        <v>83</v>
      </c>
      <c r="I30" s="4">
        <v>1.69</v>
      </c>
      <c r="J30" s="4">
        <v>73</v>
      </c>
      <c r="K30" s="4" t="str">
        <f t="shared" si="4"/>
        <v>비만</v>
      </c>
    </row>
    <row r="31" spans="1:11">
      <c r="A31" s="4" t="s">
        <v>101</v>
      </c>
      <c r="B31" s="4">
        <v>77</v>
      </c>
      <c r="C31" s="4">
        <v>79</v>
      </c>
      <c r="D31" s="4">
        <v>74</v>
      </c>
      <c r="E31" s="4">
        <f t="shared" si="3"/>
        <v>230</v>
      </c>
      <c r="G31" s="4" t="s">
        <v>87</v>
      </c>
      <c r="H31" s="4" t="s">
        <v>83</v>
      </c>
      <c r="I31" s="4">
        <v>1.71</v>
      </c>
      <c r="J31" s="4">
        <v>60</v>
      </c>
      <c r="K31" s="4" t="str">
        <f t="shared" si="4"/>
        <v>표준</v>
      </c>
    </row>
    <row r="32" spans="1:11">
      <c r="A32" s="4" t="s">
        <v>98</v>
      </c>
      <c r="B32" s="4">
        <v>62</v>
      </c>
      <c r="C32" s="4">
        <v>61</v>
      </c>
      <c r="D32" s="4">
        <v>55</v>
      </c>
      <c r="E32" s="4">
        <f t="shared" si="3"/>
        <v>178</v>
      </c>
      <c r="G32" s="4" t="s">
        <v>88</v>
      </c>
      <c r="H32" s="4" t="s">
        <v>85</v>
      </c>
      <c r="I32" s="4">
        <v>1.57</v>
      </c>
      <c r="J32" s="4">
        <v>48</v>
      </c>
      <c r="K32" s="4" t="str">
        <f t="shared" si="4"/>
        <v>저체중</v>
      </c>
    </row>
    <row r="33" spans="1:11">
      <c r="A33" s="4" t="s">
        <v>99</v>
      </c>
      <c r="B33" s="4">
        <v>59</v>
      </c>
      <c r="C33" s="4">
        <v>55</v>
      </c>
      <c r="D33" s="4">
        <v>61</v>
      </c>
      <c r="E33" s="4">
        <f t="shared" si="3"/>
        <v>175</v>
      </c>
      <c r="G33" s="4" t="s">
        <v>89</v>
      </c>
      <c r="H33" s="4" t="s">
        <v>85</v>
      </c>
      <c r="I33" s="4">
        <v>1.65</v>
      </c>
      <c r="J33" s="4">
        <v>52</v>
      </c>
      <c r="K33" s="4" t="str">
        <f t="shared" si="4"/>
        <v>저체중</v>
      </c>
    </row>
    <row r="34" spans="1:11">
      <c r="A34" s="4" t="s">
        <v>100</v>
      </c>
      <c r="B34" s="4">
        <v>84</v>
      </c>
      <c r="C34" s="4">
        <v>86</v>
      </c>
      <c r="D34" s="4">
        <v>83</v>
      </c>
      <c r="E34" s="4">
        <f t="shared" si="3"/>
        <v>253</v>
      </c>
      <c r="G34" s="4" t="s">
        <v>90</v>
      </c>
      <c r="H34" s="4" t="s">
        <v>83</v>
      </c>
      <c r="I34" s="4">
        <v>1.72</v>
      </c>
      <c r="J34" s="4">
        <v>61</v>
      </c>
      <c r="K34" s="4" t="str">
        <f t="shared" si="4"/>
        <v>표준</v>
      </c>
    </row>
    <row r="35" spans="1:11">
      <c r="G35" s="4" t="s">
        <v>91</v>
      </c>
      <c r="H35" s="4" t="s">
        <v>83</v>
      </c>
      <c r="I35" s="4">
        <v>1.81</v>
      </c>
      <c r="J35" s="4">
        <v>85</v>
      </c>
      <c r="K35" s="4" t="str">
        <f t="shared" si="4"/>
        <v>비만</v>
      </c>
    </row>
    <row r="36" spans="1:11">
      <c r="C36" s="20" t="s">
        <v>75</v>
      </c>
      <c r="D36" s="21"/>
      <c r="E36" s="22"/>
      <c r="G36" s="4" t="s">
        <v>92</v>
      </c>
      <c r="H36" s="4" t="s">
        <v>85</v>
      </c>
      <c r="I36" s="4">
        <v>1.62</v>
      </c>
      <c r="J36" s="4">
        <v>55</v>
      </c>
      <c r="K36" s="4" t="str">
        <f t="shared" si="4"/>
        <v>표준</v>
      </c>
    </row>
    <row r="37" spans="1:11">
      <c r="C37" s="23" t="str">
        <f>TRUNC(AVERAGE(E28:E34))&amp;"("&amp;TRUNC(_xlfn.STDEV.S(E28:E34))&amp;")"</f>
        <v>232(41)</v>
      </c>
      <c r="D37" s="24"/>
      <c r="E37" s="25"/>
      <c r="G37" s="4" t="s">
        <v>93</v>
      </c>
      <c r="H37" s="4" t="s">
        <v>85</v>
      </c>
      <c r="I37" s="4">
        <v>1.58</v>
      </c>
      <c r="J37" s="4">
        <v>63</v>
      </c>
      <c r="K37" s="4" t="str">
        <f t="shared" si="4"/>
        <v>비만</v>
      </c>
    </row>
  </sheetData>
  <mergeCells count="4">
    <mergeCell ref="H14:K14"/>
    <mergeCell ref="H13:K13"/>
    <mergeCell ref="C37:E37"/>
    <mergeCell ref="C36:E36"/>
  </mergeCells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D044F2C-2C90-4A9D-9E04-B585C3172696}">
  <dimension ref="B2:H15"/>
  <sheetViews>
    <sheetView workbookViewId="0">
      <selection activeCell="J10" sqref="J10"/>
    </sheetView>
  </sheetViews>
  <sheetFormatPr defaultRowHeight="16.5"/>
  <cols>
    <col min="1" max="1" width="2.625" customWidth="1"/>
    <col min="3" max="3" width="11.625" bestFit="1" customWidth="1"/>
    <col min="4" max="8" width="11.625" customWidth="1"/>
  </cols>
  <sheetData>
    <row r="2" spans="2:8">
      <c r="B2" s="26" t="s">
        <v>159</v>
      </c>
      <c r="C2" s="26"/>
    </row>
    <row r="3" spans="2:8">
      <c r="B3" s="7" t="s">
        <v>163</v>
      </c>
      <c r="C3" s="8">
        <v>15000000</v>
      </c>
    </row>
    <row r="4" spans="2:8">
      <c r="B4" s="7" t="s">
        <v>160</v>
      </c>
      <c r="C4" s="4">
        <v>24</v>
      </c>
    </row>
    <row r="5" spans="2:8">
      <c r="B5" s="7" t="s">
        <v>161</v>
      </c>
      <c r="C5" s="9">
        <v>0.06</v>
      </c>
    </row>
    <row r="6" spans="2:8">
      <c r="B6" s="7" t="s">
        <v>162</v>
      </c>
      <c r="C6" s="10">
        <f>PMT(C5/12,C4,-C3)</f>
        <v>664809.15379135346</v>
      </c>
    </row>
    <row r="8" spans="2:8">
      <c r="D8" s="27" t="s">
        <v>161</v>
      </c>
      <c r="E8" s="27"/>
      <c r="F8" s="27"/>
      <c r="G8" s="27"/>
      <c r="H8" s="27"/>
    </row>
    <row r="9" spans="2:8">
      <c r="C9" s="33">
        <f>C6</f>
        <v>664809.15379135346</v>
      </c>
      <c r="D9" s="9">
        <v>0.04</v>
      </c>
      <c r="E9" s="9">
        <v>0.05</v>
      </c>
      <c r="F9" s="9">
        <v>0.06</v>
      </c>
      <c r="G9" s="9">
        <v>7.0000000000000007E-2</v>
      </c>
      <c r="H9" s="9">
        <v>0.08</v>
      </c>
    </row>
    <row r="10" spans="2:8">
      <c r="B10" s="27" t="s">
        <v>160</v>
      </c>
      <c r="C10" s="4">
        <v>16</v>
      </c>
      <c r="D10" s="10">
        <f t="dataTable" ref="D10:H15" dt2D="1" dtr="1" r1="C5" r2="C4"/>
        <v>964283.47557920043</v>
      </c>
      <c r="E10" s="10">
        <v>971048.2467696853</v>
      </c>
      <c r="F10" s="10">
        <v>977840.50296587951</v>
      </c>
      <c r="G10" s="10">
        <v>984660.20466487913</v>
      </c>
      <c r="H10" s="10">
        <v>991507.31149017578</v>
      </c>
    </row>
    <row r="11" spans="2:8">
      <c r="B11" s="27"/>
      <c r="C11" s="4">
        <v>20</v>
      </c>
      <c r="D11" s="10">
        <v>776526.6020800909</v>
      </c>
      <c r="E11" s="10">
        <v>783244.49332829146</v>
      </c>
      <c r="F11" s="10">
        <v>789996.78071734204</v>
      </c>
      <c r="G11" s="10">
        <v>796783.4110605988</v>
      </c>
      <c r="H11" s="10">
        <v>803604.32941465976</v>
      </c>
    </row>
    <row r="12" spans="2:8">
      <c r="B12" s="27"/>
      <c r="C12" s="4">
        <v>24</v>
      </c>
      <c r="D12" s="10">
        <v>651373.83256161073</v>
      </c>
      <c r="E12" s="10">
        <v>658070.84601102665</v>
      </c>
      <c r="F12" s="10">
        <v>664809.15379135346</v>
      </c>
      <c r="G12" s="10">
        <v>671588.68654718122</v>
      </c>
      <c r="H12" s="10">
        <v>678409.37184276222</v>
      </c>
    </row>
    <row r="13" spans="2:8">
      <c r="B13" s="27"/>
      <c r="C13" s="4">
        <v>28</v>
      </c>
      <c r="D13" s="10">
        <v>561994.83365977008</v>
      </c>
      <c r="E13" s="10">
        <v>568685.82324124884</v>
      </c>
      <c r="F13" s="10">
        <v>575424.99433259817</v>
      </c>
      <c r="G13" s="10">
        <v>582212.25842648174</v>
      </c>
      <c r="H13" s="10">
        <v>589047.5220859726</v>
      </c>
    </row>
    <row r="14" spans="2:8">
      <c r="B14" s="27"/>
      <c r="C14" s="4">
        <v>32</v>
      </c>
      <c r="D14" s="10">
        <v>494974.43820233486</v>
      </c>
      <c r="E14" s="10">
        <v>501668.68303679809</v>
      </c>
      <c r="F14" s="10">
        <v>508417.98594485264</v>
      </c>
      <c r="G14" s="10">
        <v>515222.23579029256</v>
      </c>
      <c r="H14" s="10">
        <v>522081.31404868787</v>
      </c>
    </row>
    <row r="15" spans="2:8">
      <c r="B15" s="27"/>
      <c r="C15" s="4">
        <v>36</v>
      </c>
      <c r="D15" s="10">
        <v>442859.77510265529</v>
      </c>
      <c r="E15" s="10">
        <v>449563.45656998217</v>
      </c>
      <c r="F15" s="10">
        <v>456329.06177332671</v>
      </c>
      <c r="G15" s="10">
        <v>463156.45298057911</v>
      </c>
      <c r="H15" s="10">
        <v>470045.48192146275</v>
      </c>
    </row>
  </sheetData>
  <mergeCells count="3">
    <mergeCell ref="B2:C2"/>
    <mergeCell ref="D8:H8"/>
    <mergeCell ref="B10:B15"/>
  </mergeCells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B4AF1AF-2F93-471F-8713-AD783BB60808}">
  <dimension ref="A1:F15"/>
  <sheetViews>
    <sheetView workbookViewId="0">
      <selection activeCell="I10" sqref="I10"/>
    </sheetView>
  </sheetViews>
  <sheetFormatPr defaultRowHeight="16.5"/>
  <cols>
    <col min="1" max="1" width="9.5" bestFit="1" customWidth="1"/>
    <col min="6" max="6" width="10.625" bestFit="1" customWidth="1"/>
  </cols>
  <sheetData>
    <row r="1" spans="1:6" ht="20.25">
      <c r="A1" s="18" t="s">
        <v>167</v>
      </c>
      <c r="B1" s="18"/>
      <c r="C1" s="18"/>
      <c r="D1" s="18"/>
      <c r="E1" s="18"/>
      <c r="F1" s="18"/>
    </row>
    <row r="3" spans="1:6">
      <c r="A3" s="4" t="s">
        <v>178</v>
      </c>
      <c r="B3" s="4" t="s">
        <v>168</v>
      </c>
      <c r="C3" s="4" t="s">
        <v>164</v>
      </c>
      <c r="D3" s="4" t="s">
        <v>169</v>
      </c>
      <c r="E3" s="4" t="s">
        <v>170</v>
      </c>
      <c r="F3" s="4" t="s">
        <v>171</v>
      </c>
    </row>
    <row r="4" spans="1:6">
      <c r="A4" s="13">
        <v>45788</v>
      </c>
      <c r="B4" s="4" t="s">
        <v>174</v>
      </c>
      <c r="C4" s="4" t="s">
        <v>176</v>
      </c>
      <c r="D4" s="11">
        <v>220</v>
      </c>
      <c r="E4" s="6">
        <v>19000</v>
      </c>
      <c r="F4" s="6">
        <f>D4*E4</f>
        <v>4180000</v>
      </c>
    </row>
    <row r="5" spans="1:6">
      <c r="A5" s="13">
        <v>45785</v>
      </c>
      <c r="B5" s="4" t="s">
        <v>174</v>
      </c>
      <c r="C5" s="4" t="s">
        <v>176</v>
      </c>
      <c r="D5" s="4">
        <v>180</v>
      </c>
      <c r="E5" s="6">
        <v>16700</v>
      </c>
      <c r="F5" s="6">
        <f>D5*E5</f>
        <v>3006000</v>
      </c>
    </row>
    <row r="6" spans="1:6">
      <c r="A6" s="13">
        <v>45793</v>
      </c>
      <c r="B6" s="4" t="s">
        <v>174</v>
      </c>
      <c r="C6" s="4" t="s">
        <v>176</v>
      </c>
      <c r="D6" s="4">
        <v>180</v>
      </c>
      <c r="E6" s="12">
        <v>21500</v>
      </c>
      <c r="F6" s="6">
        <f>D6*E6</f>
        <v>3870000</v>
      </c>
    </row>
    <row r="7" spans="1:6">
      <c r="A7" s="13">
        <v>45793</v>
      </c>
      <c r="B7" s="4" t="s">
        <v>175</v>
      </c>
      <c r="C7" s="4" t="s">
        <v>177</v>
      </c>
      <c r="D7" s="11">
        <v>250</v>
      </c>
      <c r="E7" s="12">
        <v>15400</v>
      </c>
      <c r="F7" s="6">
        <f>D7*E7</f>
        <v>3850000</v>
      </c>
    </row>
    <row r="8" spans="1:6">
      <c r="A8" s="13">
        <v>45788</v>
      </c>
      <c r="B8" s="4" t="s">
        <v>175</v>
      </c>
      <c r="C8" s="4" t="s">
        <v>177</v>
      </c>
      <c r="D8" s="4">
        <v>180</v>
      </c>
      <c r="E8" s="12">
        <v>15400</v>
      </c>
      <c r="F8" s="6">
        <f>D8*E8</f>
        <v>2772000</v>
      </c>
    </row>
    <row r="9" spans="1:6">
      <c r="A9" s="13">
        <v>45791</v>
      </c>
      <c r="B9" s="4" t="s">
        <v>175</v>
      </c>
      <c r="C9" s="4" t="s">
        <v>177</v>
      </c>
      <c r="D9" s="4">
        <v>180</v>
      </c>
      <c r="E9" s="14">
        <v>18300</v>
      </c>
      <c r="F9" s="6">
        <f>D9*E9</f>
        <v>3294000</v>
      </c>
    </row>
    <row r="10" spans="1:6">
      <c r="A10" s="13">
        <v>45785</v>
      </c>
      <c r="B10" s="4" t="s">
        <v>172</v>
      </c>
      <c r="C10" s="4" t="s">
        <v>165</v>
      </c>
      <c r="D10" s="11">
        <v>250</v>
      </c>
      <c r="E10" s="6">
        <v>16700</v>
      </c>
      <c r="F10" s="6">
        <f>D10*E10</f>
        <v>4175000</v>
      </c>
    </row>
    <row r="11" spans="1:6">
      <c r="A11" s="13">
        <v>45791</v>
      </c>
      <c r="B11" s="4" t="s">
        <v>172</v>
      </c>
      <c r="C11" s="4" t="s">
        <v>165</v>
      </c>
      <c r="D11" s="11">
        <v>240</v>
      </c>
      <c r="E11" s="6">
        <v>19000</v>
      </c>
      <c r="F11" s="6">
        <f>D11*E11</f>
        <v>4560000</v>
      </c>
    </row>
    <row r="12" spans="1:6">
      <c r="A12" s="13">
        <v>45784</v>
      </c>
      <c r="B12" s="4" t="s">
        <v>172</v>
      </c>
      <c r="C12" s="4" t="s">
        <v>165</v>
      </c>
      <c r="D12" s="4">
        <v>200</v>
      </c>
      <c r="E12" s="12">
        <v>21500</v>
      </c>
      <c r="F12" s="6">
        <f>D12*E12</f>
        <v>4300000</v>
      </c>
    </row>
    <row r="13" spans="1:6">
      <c r="A13" s="13">
        <v>45793</v>
      </c>
      <c r="B13" s="4" t="s">
        <v>173</v>
      </c>
      <c r="C13" s="4" t="s">
        <v>166</v>
      </c>
      <c r="D13" s="11">
        <v>210</v>
      </c>
      <c r="E13" s="6">
        <v>16700</v>
      </c>
      <c r="F13" s="6">
        <f>D13*E13</f>
        <v>3507000</v>
      </c>
    </row>
    <row r="14" spans="1:6">
      <c r="A14" s="13">
        <v>45785</v>
      </c>
      <c r="B14" s="4" t="s">
        <v>173</v>
      </c>
      <c r="C14" s="4" t="s">
        <v>166</v>
      </c>
      <c r="D14" s="4">
        <v>120</v>
      </c>
      <c r="E14" s="14">
        <v>18300</v>
      </c>
      <c r="F14" s="6">
        <f>D14*E14</f>
        <v>2196000</v>
      </c>
    </row>
    <row r="15" spans="1:6">
      <c r="A15" s="13">
        <v>45788</v>
      </c>
      <c r="B15" s="4" t="s">
        <v>173</v>
      </c>
      <c r="C15" s="4" t="s">
        <v>166</v>
      </c>
      <c r="D15" s="4">
        <v>160</v>
      </c>
      <c r="E15" s="12">
        <v>15400</v>
      </c>
      <c r="F15" s="6">
        <f>D15*E15</f>
        <v>2464000</v>
      </c>
    </row>
  </sheetData>
  <sortState xmlns:xlrd2="http://schemas.microsoft.com/office/spreadsheetml/2017/richdata2" ref="A4:F15">
    <sortCondition ref="C4:C15" customList="대전,광주,부산,경주"/>
    <sortCondition sortBy="cellColor" ref="D4:D15" dxfId="0"/>
  </sortState>
  <mergeCells count="1">
    <mergeCell ref="A1:F1"/>
  </mergeCells>
  <phoneticPr fontId="1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5753E9E-1235-41A6-9849-3F3730735338}">
  <dimension ref="A1:G12"/>
  <sheetViews>
    <sheetView workbookViewId="0">
      <selection activeCell="G16" sqref="G16"/>
    </sheetView>
  </sheetViews>
  <sheetFormatPr defaultRowHeight="16.5"/>
  <cols>
    <col min="4" max="4" width="8.625" customWidth="1"/>
    <col min="6" max="6" width="8.875" bestFit="1" customWidth="1"/>
  </cols>
  <sheetData>
    <row r="1" spans="1:7" ht="20.25">
      <c r="A1" s="18" t="s">
        <v>181</v>
      </c>
      <c r="B1" s="18"/>
      <c r="C1" s="18"/>
      <c r="D1" s="18"/>
      <c r="E1" s="18"/>
      <c r="F1" s="18"/>
      <c r="G1" s="18"/>
    </row>
    <row r="3" spans="1:7">
      <c r="A3" s="4" t="s">
        <v>179</v>
      </c>
      <c r="B3" s="4" t="s">
        <v>180</v>
      </c>
      <c r="C3" s="37" t="s">
        <v>182</v>
      </c>
      <c r="D3" s="35" t="s">
        <v>187</v>
      </c>
      <c r="E3" s="37" t="s">
        <v>188</v>
      </c>
      <c r="F3" s="4" t="s">
        <v>184</v>
      </c>
      <c r="G3" s="4" t="s">
        <v>183</v>
      </c>
    </row>
    <row r="4" spans="1:7">
      <c r="A4" s="4" t="s">
        <v>189</v>
      </c>
      <c r="B4" s="4" t="s">
        <v>198</v>
      </c>
      <c r="C4" s="37">
        <v>1</v>
      </c>
      <c r="D4" s="36">
        <v>150000</v>
      </c>
      <c r="E4" s="34">
        <v>0.05</v>
      </c>
      <c r="F4" s="15" t="s">
        <v>186</v>
      </c>
      <c r="G4" s="16">
        <f>D4-(D4*E4)</f>
        <v>142500</v>
      </c>
    </row>
    <row r="5" spans="1:7">
      <c r="A5" s="4" t="s">
        <v>190</v>
      </c>
      <c r="B5" s="4" t="s">
        <v>199</v>
      </c>
      <c r="C5" s="37">
        <v>3</v>
      </c>
      <c r="D5" s="36">
        <v>360000</v>
      </c>
      <c r="E5" s="34">
        <v>0.1</v>
      </c>
      <c r="F5" s="15" t="s">
        <v>185</v>
      </c>
      <c r="G5" s="16">
        <f t="shared" ref="G5:G12" si="0">D5-(D5*E5)</f>
        <v>324000</v>
      </c>
    </row>
    <row r="6" spans="1:7">
      <c r="A6" s="4" t="s">
        <v>191</v>
      </c>
      <c r="B6" s="4" t="s">
        <v>198</v>
      </c>
      <c r="C6" s="37">
        <v>3</v>
      </c>
      <c r="D6" s="36">
        <v>450000</v>
      </c>
      <c r="E6" s="34">
        <v>0.12</v>
      </c>
      <c r="F6" s="15" t="s">
        <v>186</v>
      </c>
      <c r="G6" s="16">
        <f t="shared" si="0"/>
        <v>396000</v>
      </c>
    </row>
    <row r="7" spans="1:7">
      <c r="A7" s="4" t="s">
        <v>193</v>
      </c>
      <c r="B7" s="4" t="s">
        <v>198</v>
      </c>
      <c r="C7" s="37">
        <v>3</v>
      </c>
      <c r="D7" s="36">
        <v>450000</v>
      </c>
      <c r="E7" s="34">
        <v>0.12</v>
      </c>
      <c r="F7" s="15" t="s">
        <v>186</v>
      </c>
      <c r="G7" s="16">
        <f t="shared" si="0"/>
        <v>396000</v>
      </c>
    </row>
    <row r="8" spans="1:7">
      <c r="A8" s="4" t="s">
        <v>194</v>
      </c>
      <c r="B8" s="4" t="s">
        <v>198</v>
      </c>
      <c r="C8" s="37">
        <v>6</v>
      </c>
      <c r="D8" s="36">
        <v>900000</v>
      </c>
      <c r="E8" s="34">
        <v>0.25</v>
      </c>
      <c r="F8" s="15" t="s">
        <v>186</v>
      </c>
      <c r="G8" s="16">
        <f t="shared" si="0"/>
        <v>675000</v>
      </c>
    </row>
    <row r="9" spans="1:7">
      <c r="A9" s="4" t="s">
        <v>192</v>
      </c>
      <c r="B9" s="4" t="s">
        <v>199</v>
      </c>
      <c r="C9" s="37">
        <v>1</v>
      </c>
      <c r="D9" s="36">
        <v>120000</v>
      </c>
      <c r="E9" s="34">
        <v>0</v>
      </c>
      <c r="F9" s="15" t="s">
        <v>185</v>
      </c>
      <c r="G9" s="16">
        <f t="shared" si="0"/>
        <v>120000</v>
      </c>
    </row>
    <row r="10" spans="1:7">
      <c r="A10" s="4" t="s">
        <v>195</v>
      </c>
      <c r="B10" s="4" t="s">
        <v>199</v>
      </c>
      <c r="C10" s="37">
        <v>6</v>
      </c>
      <c r="D10" s="36">
        <v>720000</v>
      </c>
      <c r="E10" s="34">
        <v>0.2</v>
      </c>
      <c r="F10" s="15" t="s">
        <v>185</v>
      </c>
      <c r="G10" s="16">
        <f t="shared" si="0"/>
        <v>576000</v>
      </c>
    </row>
    <row r="11" spans="1:7">
      <c r="A11" s="4" t="s">
        <v>196</v>
      </c>
      <c r="B11" s="4" t="s">
        <v>198</v>
      </c>
      <c r="C11" s="37">
        <v>1</v>
      </c>
      <c r="D11" s="36">
        <v>150000</v>
      </c>
      <c r="E11" s="34">
        <v>0.05</v>
      </c>
      <c r="F11" s="15" t="s">
        <v>186</v>
      </c>
      <c r="G11" s="16">
        <f t="shared" si="0"/>
        <v>142500</v>
      </c>
    </row>
    <row r="12" spans="1:7">
      <c r="A12" s="4" t="s">
        <v>197</v>
      </c>
      <c r="B12" s="4" t="s">
        <v>199</v>
      </c>
      <c r="C12" s="37">
        <v>3</v>
      </c>
      <c r="D12" s="36">
        <v>360000</v>
      </c>
      <c r="E12" s="34">
        <v>0.1</v>
      </c>
      <c r="F12" s="15" t="s">
        <v>185</v>
      </c>
      <c r="G12" s="16">
        <f t="shared" si="0"/>
        <v>324000</v>
      </c>
    </row>
  </sheetData>
  <mergeCells count="1">
    <mergeCell ref="A1:G1"/>
  </mergeCells>
  <phoneticPr fontId="1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049" r:id="rId3" name="Button 1">
              <controlPr defaultSize="0" print="0" autoFill="0" autoPict="0" macro="[0]!실납입액">
                <anchor moveWithCells="1" sizeWithCells="1">
                  <from>
                    <xdr:col>2</xdr:col>
                    <xdr:colOff>0</xdr:colOff>
                    <xdr:row>13</xdr:row>
                    <xdr:rowOff>0</xdr:rowOff>
                  </from>
                  <to>
                    <xdr:col>3</xdr:col>
                    <xdr:colOff>0</xdr:colOff>
                    <xdr:row>15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36D939-96C4-4BD7-8A94-423618CA3027}">
  <dimension ref="A1:E10"/>
  <sheetViews>
    <sheetView workbookViewId="0">
      <selection activeCell="E28" sqref="E28"/>
    </sheetView>
  </sheetViews>
  <sheetFormatPr defaultRowHeight="16.5"/>
  <sheetData>
    <row r="1" spans="1:5" ht="20.25">
      <c r="A1" s="18" t="s">
        <v>205</v>
      </c>
      <c r="B1" s="18"/>
      <c r="C1" s="18"/>
      <c r="D1" s="18"/>
      <c r="E1" s="18"/>
    </row>
    <row r="3" spans="1:5">
      <c r="A3" s="4" t="s">
        <v>164</v>
      </c>
      <c r="B3" s="4" t="s">
        <v>206</v>
      </c>
      <c r="C3" s="4" t="s">
        <v>207</v>
      </c>
      <c r="D3" s="4" t="s">
        <v>208</v>
      </c>
      <c r="E3" s="4" t="s">
        <v>209</v>
      </c>
    </row>
    <row r="4" spans="1:5">
      <c r="A4" s="4" t="s">
        <v>200</v>
      </c>
      <c r="B4" s="17">
        <v>2526</v>
      </c>
      <c r="C4" s="17">
        <v>2279</v>
      </c>
      <c r="D4" s="17">
        <v>2820</v>
      </c>
      <c r="E4" s="17">
        <f>SUM(B4:D4)</f>
        <v>7625</v>
      </c>
    </row>
    <row r="5" spans="1:5">
      <c r="A5" s="4" t="s">
        <v>165</v>
      </c>
      <c r="B5" s="17">
        <v>814</v>
      </c>
      <c r="C5" s="17">
        <v>916</v>
      </c>
      <c r="D5" s="17">
        <v>895</v>
      </c>
      <c r="E5" s="17">
        <f t="shared" ref="E5:E10" si="0">SUM(B5:D5)</f>
        <v>2625</v>
      </c>
    </row>
    <row r="6" spans="1:5">
      <c r="A6" s="4" t="s">
        <v>201</v>
      </c>
      <c r="B6" s="17">
        <v>785</v>
      </c>
      <c r="C6" s="17">
        <v>930</v>
      </c>
      <c r="D6" s="17">
        <v>904</v>
      </c>
      <c r="E6" s="17">
        <f t="shared" si="0"/>
        <v>2619</v>
      </c>
    </row>
    <row r="7" spans="1:5">
      <c r="A7" s="4" t="s">
        <v>202</v>
      </c>
      <c r="B7" s="17">
        <v>604</v>
      </c>
      <c r="C7" s="17">
        <v>484</v>
      </c>
      <c r="D7" s="17">
        <v>690</v>
      </c>
      <c r="E7" s="17">
        <f t="shared" si="0"/>
        <v>1778</v>
      </c>
    </row>
    <row r="8" spans="1:5">
      <c r="A8" s="4" t="s">
        <v>177</v>
      </c>
      <c r="B8" s="17">
        <v>476</v>
      </c>
      <c r="C8" s="17">
        <v>599</v>
      </c>
      <c r="D8" s="17">
        <v>623</v>
      </c>
      <c r="E8" s="17">
        <f t="shared" si="0"/>
        <v>1698</v>
      </c>
    </row>
    <row r="9" spans="1:5">
      <c r="A9" s="4" t="s">
        <v>203</v>
      </c>
      <c r="B9" s="17">
        <v>3583</v>
      </c>
      <c r="C9" s="17">
        <v>4266</v>
      </c>
      <c r="D9" s="17">
        <v>4084</v>
      </c>
      <c r="E9" s="17">
        <f t="shared" si="0"/>
        <v>11933</v>
      </c>
    </row>
    <row r="10" spans="1:5">
      <c r="A10" s="4" t="s">
        <v>204</v>
      </c>
      <c r="B10" s="17">
        <v>423</v>
      </c>
      <c r="C10" s="17">
        <v>395</v>
      </c>
      <c r="D10" s="17">
        <v>430</v>
      </c>
      <c r="E10" s="17">
        <f t="shared" si="0"/>
        <v>1248</v>
      </c>
    </row>
  </sheetData>
  <mergeCells count="1">
    <mergeCell ref="A1:E1"/>
  </mergeCells>
  <phoneticPr fontId="1" type="noConversion"/>
  <pageMargins left="0.7" right="0.7" top="0.75" bottom="0.75" header="0.3" footer="0.3"/>
  <pageSetup paperSize="9" orientation="portrait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2</vt:i4>
      </vt:variant>
    </vt:vector>
  </HeadingPairs>
  <TitlesOfParts>
    <vt:vector size="10" baseType="lpstr">
      <vt:lpstr>기본작업-1</vt:lpstr>
      <vt:lpstr>기본작업-2</vt:lpstr>
      <vt:lpstr>기본작업-3</vt:lpstr>
      <vt:lpstr>계산작업</vt:lpstr>
      <vt:lpstr>분석작업-1</vt:lpstr>
      <vt:lpstr>분석작업-2</vt:lpstr>
      <vt:lpstr>매크로작업</vt:lpstr>
      <vt:lpstr>차트작업</vt:lpstr>
      <vt:lpstr>'기본작업-3'!Criteria</vt:lpstr>
      <vt:lpstr>'기본작업-3'!Extract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김종일</dc:creator>
  <cp:lastModifiedBy>bo9jeong</cp:lastModifiedBy>
  <dcterms:created xsi:type="dcterms:W3CDTF">2025-02-05T04:40:07Z</dcterms:created>
  <dcterms:modified xsi:type="dcterms:W3CDTF">2026-01-30T23:56:42Z</dcterms:modified>
</cp:coreProperties>
</file>