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b62434f05d0db88/Desktop/"/>
    </mc:Choice>
  </mc:AlternateContent>
  <xr:revisionPtr revIDLastSave="0" documentId="8_{5C814501-B869-4575-852A-A2E95C173EA8}" xr6:coauthVersionLast="47" xr6:coauthVersionMax="47" xr10:uidLastSave="{00000000-0000-0000-0000-000000000000}"/>
  <bookViews>
    <workbookView xWindow="-108" yWindow="-108" windowWidth="23256" windowHeight="12456" activeTab="6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8" l="1"/>
  <c r="G6" i="8"/>
  <c r="G7" i="8"/>
  <c r="G8" i="8"/>
  <c r="G9" i="8"/>
  <c r="G10" i="8"/>
  <c r="G11" i="8"/>
  <c r="G12" i="8"/>
  <c r="G4" i="8"/>
  <c r="K29" i="4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H14" i="4"/>
  <c r="E4" i="4"/>
  <c r="E5" i="4"/>
  <c r="E6" i="4"/>
  <c r="E7" i="4"/>
  <c r="E8" i="4"/>
  <c r="E9" i="4"/>
  <c r="E10" i="4"/>
  <c r="E11" i="4"/>
  <c r="E3" i="4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C9" i="5" s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<sst xmlns="http://schemas.openxmlformats.org/spreadsheetml/2006/main" count="356" uniqueCount="235">
  <si>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</si>
  <si>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</si>
  <si>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</si>
  <si>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</si>
  <si>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</si>
  <si>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</si>
  <si>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</si>
  <si>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</si>
  <si>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</si>
  <si>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</si>
  <si>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</si>
  <si>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</si>
  <si>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</si>
  <si>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</si>
  <si>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</si>
  <si>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</si>
  <si>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</si>
  <si>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</si>
  <si>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</si>
  <si>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</si>
  <si>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</si>
  <si>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</si>
  <si>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</si>
  <si>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</si>
  <si>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</si>
  <si>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</si>
  <si>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</si>
  <si>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</si>
  <si>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</si>
  <si>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</si>
  <si>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</si>
  <si>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</si>
  <si>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</si>
  <si>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</si>
  <si>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</si>
  <si>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</si>
  <si>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</si>
  <si>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</si>
  <si>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</si>
  <si>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</si>
  <si>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</si>
  <si>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</si>
  <si>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</si>
  <si>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</si>
  <si>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</si>
  <si>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</si>
  <si>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</si>
  <si>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</si>
  <si>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</si>
  <si>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</si>
  <si>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</si>
  <si>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</si>
  <si>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</si>
  <si>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</si>
  <si>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</si>
  <si>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</si>
  <si>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</si>
  <si>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</si>
  <si>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</si>
  <si>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</si>
  <si>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</si>
  <si>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</si>
  <si>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</si>
  <si>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</si>
  <si>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</si>
  <si>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</si>
  <si>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</si>
  <si>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</si>
  <si>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</si>
  <si>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</si>
  <si>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</si>
  <si>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</si>
  <si>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</si>
  <si>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</si>
  <si>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</si>
  <si>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</si>
  <si>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</si>
  <si>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</si>
  <si>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</si>
  <si>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</si>
  <si>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</si>
  <si>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</si>
  <si>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</si>
  <si>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</si>
  <si>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</si>
  <si>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</si>
  <si>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</si>
  <si>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</si>
  <si>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</si>
  <si>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</si>
  <si>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</si>
  <si>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</si>
  <si>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</si>
  <si>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</si>
  <si>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</si>
  <si>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</si>
  <si>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</si>
  <si>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</si>
  <si>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</si>
  <si>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</si>
  <si>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</si>
  <si>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</si>
  <si>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</si>
  <si>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</si>
  <si>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</si>
  <si>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</si>
  <si>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</si>
  <si>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</si>
  <si>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</si>
  <si>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</si>
  <si>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</si>
  <si>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</si>
  <si>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</si>
  <si>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</si>
  <si>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</si>
  <si>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</si>
  <si>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</si>
  <si>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</si>
  <si>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</si>
  <si>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</si>
  <si>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</si>
  <si>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</si>
  <si>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</si>
  <si>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</si>
  <si>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</si>
  <si>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</si>
  <si>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</si>
  <si>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</si>
  <si>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</si>
  <si>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</si>
  <si>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</si>
  <si>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</si>
  <si>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</si>
  <si>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</si>
  <si>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</si>
  <si>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</si>
  <si>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</si>
  <si>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</si>
  <si>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</si>
  <si>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</si>
  <si>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</si>
  <si>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</si>
  <si>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</si>
  <si>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</si>
  <si>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</si>
  <si>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</si>
  <si>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</si>
  <si>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</si>
  <si>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</si>
  <si>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</si>
  <si>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</si>
  <si>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</si>
  <si>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</si>
  <si>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</si>
  <si>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</si>
  <si>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</si>
  <si>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</si>
  <si>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</si>
  <si>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</si>
  <si>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</si>
  <si>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</si>
  <si>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</si>
  <si>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</si>
  <si>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</si>
  <si>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</si>
  <si>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</si>
  <si>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</si>
  <si>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</si>
  <si>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</si>
  <si>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</si>
  <si>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</si>
  <si>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</si>
  <si>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</si>
  <si>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</si>
  <si>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</si>
  <si>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</si>
  <si>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</si>
  <si>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</si>
  <si>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</si>
  <si>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</si>
  <si>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</si>
  <si>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</si>
  <si>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</si>
  <si>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</si>
  <si>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</si>
  <si>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</si>
  <si>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</si>
  <si>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</si>
  <si>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</si>
  <si>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</si>
  <si>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</si>
  <si>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</si>
  <si>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</si>
  <si>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</si>
  <si>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</si>
  <si>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</si>
  <si>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</si>
  <si>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</si>
  <si>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</si>
  <si>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</si>
  <si>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</si>
  <si>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</si>
  <si>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</si>
  <si>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</si>
  <si>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</si>
  <si>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</si>
  <si>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</si>
  <si>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</si>
  <si>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</si>
  <si>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</si>
  <si>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</si>
  <si>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</si>
  <si>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</si>
  <si>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</si>
  <si>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</si>
  <si>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</si>
  <si>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</si>
  <si>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제품명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</si>
  <si>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</si>
  <si>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</si>
  <si>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버블통청소기</t>
    <phoneticPr fontId="1" type="noConversion"/>
  </si>
  <si>
    <t>*터보</t>
    <phoneticPr fontId="1" type="noConversion"/>
  </si>
  <si>
    <t>&gt;=10</t>
    <phoneticPr fontId="1" type="noConversion"/>
  </si>
  <si>
    <t>매직무소음청소기</t>
    <phoneticPr fontId="1" type="noConversion"/>
  </si>
  <si>
    <t>통스텐압력밥솥</t>
    <phoneticPr fontId="1" type="noConversion"/>
  </si>
  <si>
    <t>바인미스텐TV</t>
    <phoneticPr fontId="1" type="noConversion"/>
  </si>
  <si>
    <t>책임자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</si>
  <si>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</si>
  <si>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</si>
  <si>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</si>
  <si>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</si>
  <si>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</si>
  <si>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</si>
  <si>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총생산량</t>
    <phoneticPr fontId="1" type="noConversion"/>
  </si>
  <si>
    <t>불량률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</si>
</sst>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"/>
    <numFmt numFmtId="181" formatCode="&quot;₩&quot;#,##0_);[Red]\(&quot;₩&quot;#,##0\)"/>
    <numFmt numFmtId="182" formatCode="m\/d\(aaa\)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theme="1"/>
      <name val="HY견고딕"/>
      <family val="3"/>
      <charset val="129"/>
    </font>
    <font>
      <b/>
      <i/>
      <sz val="16"/>
      <color rgb="FFFF0000"/>
      <name val="HY견고딕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8" fontId="7" fillId="0" borderId="0" xfId="0" applyNumberFormat="1" applyFont="1" applyAlignment="1">
      <alignment horizontal="centerContinuous" vertical="center"/>
    </xf>
    <xf numFmtId="178" fontId="8" fillId="0" borderId="0" xfId="0" applyNumberFormat="1" applyFont="1" applyAlignment="1">
      <alignment horizontal="centerContinuous" vertical="center"/>
    </xf>
    <xf numFmtId="0" fontId="6" fillId="5" borderId="1" xfId="3" applyBorder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2" fontId="0" fillId="0" borderId="1" xfId="2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9" fillId="0" borderId="1" xfId="1" applyNumberFormat="1" applyFont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(차트작업!$A$4:$A$5,차트작업!$A$8:$A$10)</c15:sqref>
                  </c15:fullRef>
                </c:ext>
              </c:extLst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차트작업!$B$4:$B$10</c15:sqref>
                  </c15:fullRef>
                </c:ext>
              </c:extLst>
              <c:f>차트작업!$B$4:$B$8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785</c:v>
                </c:pt>
                <c:pt idx="3">
                  <c:v>604</c:v>
                </c:pt>
                <c:pt idx="4">
                  <c:v>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(차트작업!$A$4:$A$5,차트작업!$A$8:$A$10)</c15:sqref>
                  </c15:fullRef>
                </c:ext>
              </c:extLst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차트작업!$C$4:$C$10</c15:sqref>
                  </c15:fullRef>
                </c:ext>
              </c:extLst>
              <c:f>차트작업!$C$4:$C$8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930</c:v>
                </c:pt>
                <c:pt idx="3">
                  <c:v>484</c:v>
                </c:pt>
                <c:pt idx="4">
                  <c:v>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(차트작업!$A$4:$A$5,차트작업!$A$8:$A$10)</c15:sqref>
                  </c15:fullRef>
                </c:ext>
              </c:extLst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차트작업!$D$4:$D$10</c15:sqref>
                  </c15:fullRef>
                </c:ext>
              </c:extLst>
              <c:f>차트작업!$D$4:$D$8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904</c:v>
                </c:pt>
                <c:pt idx="3">
                  <c:v>690</c:v>
                </c:pt>
                <c:pt idx="4">
                  <c:v>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84A8A666-ACAB-86AF-2C4E-28EA96808ACD}"/>
            </a:ext>
          </a:extLst>
        </xdr:cNvPr>
        <xdr:cNvSpPr/>
      </xdr:nvSpPr>
      <xdr:spPr>
        <a:xfrm>
          <a:off x="2674620" y="2918460"/>
          <a:ext cx="6705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E3" sqref="E3"/>
    </sheetView>
  </sheetViews>
  <sheetFormatPr defaultRowHeight="17.399999999999999"/>
  <cols>
    <col min="1" max="1" width="10.19921875" bestFit="1" customWidth="1"/>
    <col min="2" max="2" width="16.19921875" bestFit="1" customWidth="1"/>
  </cols>
  <sheetData>
    <row r="1" spans="1:5">
      <c r="A1" t="s">
        <v>0</v>
      </c>
    </row>
    <row r="3" spans="1:5">
      <c r="A3" s="1" t="s">
        <v>210</v>
      </c>
      <c r="B3" s="1" t="s">
        <v>217</v>
      </c>
      <c r="C3" s="1" t="s">
        <v>226</v>
      </c>
      <c r="D3" s="1" t="s">
        <v>233</v>
      </c>
      <c r="E3" s="1" t="s">
        <v>234</v>
      </c>
    </row>
    <row r="4" spans="1:5">
      <c r="A4" s="1" t="s">
        <v>211</v>
      </c>
      <c r="B4" s="1" t="s">
        <v>218</v>
      </c>
      <c r="C4" s="1" t="s">
        <v>227</v>
      </c>
      <c r="D4" s="2">
        <v>120</v>
      </c>
      <c r="E4" s="3">
        <v>8.5000000000000006E-3</v>
      </c>
    </row>
    <row r="5" spans="1:5">
      <c r="A5" s="1" t="s">
        <v>212</v>
      </c>
      <c r="B5" s="1" t="s">
        <v>219</v>
      </c>
      <c r="C5" s="1" t="s">
        <v>228</v>
      </c>
      <c r="D5" s="2">
        <v>2400</v>
      </c>
      <c r="E5" s="3">
        <v>1.47E-2</v>
      </c>
    </row>
    <row r="6" spans="1:5">
      <c r="A6" s="1" t="s">
        <v>213</v>
      </c>
      <c r="B6" s="1" t="s">
        <v>220</v>
      </c>
      <c r="C6" s="1" t="s">
        <v>229</v>
      </c>
      <c r="D6" s="2">
        <v>2250</v>
      </c>
      <c r="E6" s="3">
        <v>9.1000000000000004E-3</v>
      </c>
    </row>
    <row r="7" spans="1:5">
      <c r="A7" s="1" t="s">
        <v>214</v>
      </c>
      <c r="B7" s="1" t="s">
        <v>223</v>
      </c>
      <c r="C7" s="1" t="s">
        <v>230</v>
      </c>
      <c r="D7" s="2">
        <v>1800</v>
      </c>
      <c r="E7" s="3">
        <v>1.06E-2</v>
      </c>
    </row>
    <row r="8" spans="1:5">
      <c r="A8" s="1" t="s">
        <v>215</v>
      </c>
      <c r="B8" s="1" t="s">
        <v>224</v>
      </c>
      <c r="C8" s="1" t="s">
        <v>231</v>
      </c>
      <c r="D8" s="2">
        <v>1650</v>
      </c>
      <c r="E8" s="3">
        <v>1.2200000000000001E-2</v>
      </c>
    </row>
    <row r="9" spans="1:5">
      <c r="A9" s="1" t="s">
        <v>216</v>
      </c>
      <c r="B9" s="1" t="s">
        <v>225</v>
      </c>
      <c r="C9" s="1" t="s">
        <v>232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A3" sqref="A3:G3"/>
    </sheetView>
  </sheetViews>
  <sheetFormatPr defaultRowHeight="17.399999999999999"/>
  <cols>
    <col min="4" max="4" width="11.09765625" customWidth="1"/>
    <col min="7" max="7" width="13.59765625" bestFit="1" customWidth="1"/>
  </cols>
  <sheetData>
    <row r="1" spans="1:7" ht="20.399999999999999">
      <c r="A1" s="30" t="s">
        <v>105</v>
      </c>
      <c r="B1" s="29"/>
      <c r="C1" s="29"/>
      <c r="D1" s="29"/>
      <c r="E1" s="29"/>
      <c r="F1" s="29"/>
      <c r="G1" s="29"/>
    </row>
    <row r="3" spans="1:7">
      <c r="A3" s="31" t="s">
        <v>104</v>
      </c>
      <c r="B3" s="31" t="s">
        <v>103</v>
      </c>
      <c r="C3" s="31" t="s">
        <v>108</v>
      </c>
      <c r="D3" s="31" t="s">
        <v>106</v>
      </c>
      <c r="E3" s="31" t="s">
        <v>109</v>
      </c>
      <c r="F3" s="31" t="s">
        <v>107</v>
      </c>
      <c r="G3" s="31" t="s">
        <v>128</v>
      </c>
    </row>
    <row r="4" spans="1:7">
      <c r="A4" s="5" t="s">
        <v>113</v>
      </c>
      <c r="B4" s="5" t="s">
        <v>122</v>
      </c>
      <c r="C4" s="20" t="s">
        <v>110</v>
      </c>
      <c r="D4" s="32">
        <v>45752</v>
      </c>
      <c r="E4" s="5" t="s">
        <v>127</v>
      </c>
      <c r="F4" s="9">
        <v>500</v>
      </c>
      <c r="G4" s="33">
        <v>250000</v>
      </c>
    </row>
    <row r="5" spans="1:7">
      <c r="A5" s="5" t="s">
        <v>114</v>
      </c>
      <c r="B5" s="5" t="s">
        <v>125</v>
      </c>
      <c r="C5" s="20"/>
      <c r="D5" s="32">
        <v>45758</v>
      </c>
      <c r="E5" s="5" t="s">
        <v>126</v>
      </c>
      <c r="F5" s="9">
        <v>1200</v>
      </c>
      <c r="G5" s="33">
        <v>216000</v>
      </c>
    </row>
    <row r="6" spans="1:7">
      <c r="A6" s="5" t="s">
        <v>115</v>
      </c>
      <c r="B6" s="5" t="s">
        <v>123</v>
      </c>
      <c r="C6" s="20"/>
      <c r="D6" s="32">
        <v>45779</v>
      </c>
      <c r="E6" s="5" t="s">
        <v>127</v>
      </c>
      <c r="F6" s="9">
        <v>650</v>
      </c>
      <c r="G6" s="33">
        <v>130000</v>
      </c>
    </row>
    <row r="7" spans="1:7">
      <c r="A7" s="5" t="s">
        <v>116</v>
      </c>
      <c r="B7" s="5" t="s">
        <v>125</v>
      </c>
      <c r="C7" s="20"/>
      <c r="D7" s="32">
        <v>45798</v>
      </c>
      <c r="E7" s="5" t="s">
        <v>126</v>
      </c>
      <c r="F7" s="9">
        <v>1000</v>
      </c>
      <c r="G7" s="33">
        <v>160000</v>
      </c>
    </row>
    <row r="8" spans="1:7">
      <c r="A8" s="5" t="s">
        <v>118</v>
      </c>
      <c r="B8" s="5" t="s">
        <v>123</v>
      </c>
      <c r="C8" s="20" t="s">
        <v>111</v>
      </c>
      <c r="D8" s="32">
        <v>45756</v>
      </c>
      <c r="E8" s="5" t="s">
        <v>127</v>
      </c>
      <c r="F8" s="9">
        <v>850</v>
      </c>
      <c r="G8" s="33">
        <v>187000</v>
      </c>
    </row>
    <row r="9" spans="1:7">
      <c r="A9" s="5" t="s">
        <v>117</v>
      </c>
      <c r="B9" s="5" t="s">
        <v>124</v>
      </c>
      <c r="C9" s="20"/>
      <c r="D9" s="32">
        <v>45793</v>
      </c>
      <c r="E9" s="5" t="s">
        <v>126</v>
      </c>
      <c r="F9" s="9">
        <v>900</v>
      </c>
      <c r="G9" s="33">
        <v>279000</v>
      </c>
    </row>
    <row r="10" spans="1:7">
      <c r="A10" s="5" t="s">
        <v>119</v>
      </c>
      <c r="B10" s="5" t="s">
        <v>123</v>
      </c>
      <c r="C10" s="20" t="s">
        <v>112</v>
      </c>
      <c r="D10" s="32">
        <v>45758</v>
      </c>
      <c r="E10" s="5" t="s">
        <v>127</v>
      </c>
      <c r="F10" s="9">
        <v>750</v>
      </c>
      <c r="G10" s="33">
        <v>135000</v>
      </c>
    </row>
    <row r="11" spans="1:7">
      <c r="A11" s="5" t="s">
        <v>120</v>
      </c>
      <c r="B11" s="5" t="s">
        <v>122</v>
      </c>
      <c r="C11" s="20"/>
      <c r="D11" s="32">
        <v>45771</v>
      </c>
      <c r="E11" s="5" t="s">
        <v>127</v>
      </c>
      <c r="F11" s="9">
        <v>850</v>
      </c>
      <c r="G11" s="33">
        <v>391000</v>
      </c>
    </row>
    <row r="12" spans="1:7">
      <c r="A12" s="5" t="s">
        <v>121</v>
      </c>
      <c r="B12" s="5" t="s">
        <v>124</v>
      </c>
      <c r="C12" s="20"/>
      <c r="D12" s="32">
        <v>45800</v>
      </c>
      <c r="E12" s="5" t="s">
        <v>126</v>
      </c>
      <c r="F12" s="9">
        <v>1250</v>
      </c>
      <c r="G12" s="33">
        <v>350000</v>
      </c>
    </row>
  </sheetData>
  <mergeCells count="3">
    <mergeCell ref="C4:C7"/>
    <mergeCell ref="C8:C9"/>
    <mergeCell ref="C10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D17" sqref="D17"/>
    </sheetView>
  </sheetViews>
  <sheetFormatPr defaultRowHeight="17.399999999999999"/>
  <cols>
    <col min="1" max="2" width="10.3984375" bestFit="1" customWidth="1"/>
  </cols>
  <sheetData>
    <row r="1" spans="1:6" ht="21">
      <c r="A1" s="19" t="s">
        <v>157</v>
      </c>
      <c r="B1" s="19"/>
      <c r="C1" s="19"/>
      <c r="D1" s="19"/>
      <c r="E1" s="19"/>
      <c r="F1" s="19"/>
    </row>
    <row r="3" spans="1:6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>
      <c r="A18" s="5" t="s">
        <v>158</v>
      </c>
      <c r="B18" s="34" t="s">
        <v>131</v>
      </c>
    </row>
    <row r="19" spans="1:6">
      <c r="A19" s="34" t="s">
        <v>221</v>
      </c>
      <c r="B19" s="34" t="s">
        <v>222</v>
      </c>
    </row>
    <row r="22" spans="1:6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opLeftCell="A13" workbookViewId="0">
      <selection activeCell="H36" sqref="H36"/>
    </sheetView>
  </sheetViews>
  <sheetFormatPr defaultRowHeight="17.399999999999999"/>
  <cols>
    <col min="4" max="4" width="11.69921875" bestFit="1" customWidth="1"/>
    <col min="5" max="5" width="9.09765625" bestFit="1" customWidth="1"/>
    <col min="7" max="8" width="10.3984375" customWidth="1"/>
  </cols>
  <sheetData>
    <row r="1" spans="1:11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IF(_xlfn.RANK.EQ(D3,$D$3:$D$11,0)&lt;=3,CHOOSE(_xlfn.RANK.EQ(D3,$D$3:$D$11,0),"★★★","★★","★"),"")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IF(_xlfn.RANK.EQ(D4,$D$3:$D$11,0)&lt;=3,CHOOSE(_xlfn.RANK.EQ(D4,$D$3:$D$11,0),"★★★","★★","★"),"")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>
      <c r="A13" t="s">
        <v>37</v>
      </c>
      <c r="B13" s="4" t="s">
        <v>39</v>
      </c>
      <c r="G13" s="5" t="s">
        <v>17</v>
      </c>
      <c r="H13" s="21" t="s">
        <v>36</v>
      </c>
      <c r="I13" s="22"/>
      <c r="J13" s="22"/>
      <c r="K13" s="23"/>
    </row>
    <row r="14" spans="1:11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20">
        <f>ROUNDUP(DAVERAGE(G2:K11,I2,G13:G14),1)</f>
        <v>83.699999999999989</v>
      </c>
      <c r="I14" s="20"/>
      <c r="J14" s="20"/>
      <c r="K14" s="20"/>
    </row>
    <row r="15" spans="1:11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D15*HLOOKUP(A15&amp;RIGHT(C15,1),$H$22:$K$24,3,0)</f>
        <v>612000</v>
      </c>
    </row>
    <row r="16" spans="1:11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D16*HLOOKUP(A16&amp;RIGHT(C16,1),$H$22:$K$24,3,0)</f>
        <v>432000</v>
      </c>
    </row>
    <row r="17" spans="1:11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>
      <c r="A26" t="s">
        <v>70</v>
      </c>
      <c r="B26" s="4" t="s">
        <v>94</v>
      </c>
      <c r="G26" t="s">
        <v>76</v>
      </c>
      <c r="H26" s="4" t="s">
        <v>77</v>
      </c>
    </row>
    <row r="27" spans="1:11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IF(J29/POWER(I29,2)&lt;20,"저체중",IF(J29/POWER(I29,2)&lt;25,"표준","비만"))</f>
        <v>표준</v>
      </c>
    </row>
    <row r="30" spans="1:11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>
      <c r="C36" s="21" t="s">
        <v>75</v>
      </c>
      <c r="D36" s="22"/>
      <c r="E36" s="23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>
      <c r="C37" s="24" t="str">
        <f>TRUNC(AVERAGE(E28:E34))&amp;"("&amp;TRUNC(_xlfn.STDEV.S(E28:E34))&amp;")"</f>
        <v>232(41)</v>
      </c>
      <c r="D37" s="25"/>
      <c r="E37" s="26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G21" sqref="G21"/>
    </sheetView>
  </sheetViews>
  <sheetFormatPr defaultRowHeight="17.399999999999999"/>
  <cols>
    <col min="1" max="1" width="2.59765625" customWidth="1"/>
    <col min="3" max="3" width="11.69921875" bestFit="1" customWidth="1"/>
    <col min="4" max="8" width="11.59765625" customWidth="1"/>
  </cols>
  <sheetData>
    <row r="2" spans="2:8">
      <c r="B2" s="27" t="s">
        <v>159</v>
      </c>
      <c r="C2" s="27"/>
    </row>
    <row r="3" spans="2:8">
      <c r="B3" s="8" t="s">
        <v>163</v>
      </c>
      <c r="C3" s="9">
        <v>15000000</v>
      </c>
    </row>
    <row r="4" spans="2:8">
      <c r="B4" s="8" t="s">
        <v>160</v>
      </c>
      <c r="C4" s="5">
        <v>24</v>
      </c>
    </row>
    <row r="5" spans="2:8">
      <c r="B5" s="8" t="s">
        <v>161</v>
      </c>
      <c r="C5" s="10">
        <v>0.06</v>
      </c>
    </row>
    <row r="6" spans="2:8">
      <c r="B6" s="8" t="s">
        <v>162</v>
      </c>
      <c r="C6" s="11">
        <f>PMT(C5/12,C4,-C3)</f>
        <v>664809.15379135346</v>
      </c>
    </row>
    <row r="8" spans="2:8">
      <c r="D8" s="28" t="s">
        <v>161</v>
      </c>
      <c r="E8" s="28"/>
      <c r="F8" s="28"/>
      <c r="G8" s="28"/>
      <c r="H8" s="28"/>
    </row>
    <row r="9" spans="2:8">
      <c r="C9" s="35">
        <f>C6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>
      <c r="B10" s="28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>
      <c r="B11" s="28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>
      <c r="B12" s="28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>
      <c r="B13" s="28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>
      <c r="B14" s="28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>
      <c r="B15" s="28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G22" sqref="G22"/>
    </sheetView>
  </sheetViews>
  <sheetFormatPr defaultRowHeight="17.399999999999999"/>
  <cols>
    <col min="1" max="1" width="9.5" bestFit="1" customWidth="1"/>
    <col min="6" max="6" width="10.59765625" bestFit="1" customWidth="1"/>
  </cols>
  <sheetData>
    <row r="1" spans="1:6" ht="21">
      <c r="A1" s="19" t="s">
        <v>167</v>
      </c>
      <c r="B1" s="19"/>
      <c r="C1" s="19"/>
      <c r="D1" s="19"/>
      <c r="E1" s="19"/>
      <c r="F1" s="19"/>
    </row>
    <row r="3" spans="1:6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>
      <c r="A4" s="14">
        <v>45788</v>
      </c>
      <c r="B4" s="5" t="s">
        <v>174</v>
      </c>
      <c r="C4" s="5" t="s">
        <v>176</v>
      </c>
      <c r="D4" s="12">
        <v>220</v>
      </c>
      <c r="E4" s="7">
        <v>19000</v>
      </c>
      <c r="F4" s="7">
        <f>D4*E4</f>
        <v>4180000</v>
      </c>
    </row>
    <row r="5" spans="1:6">
      <c r="A5" s="14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>D5*E5</f>
        <v>3006000</v>
      </c>
    </row>
    <row r="6" spans="1:6">
      <c r="A6" s="14">
        <v>45793</v>
      </c>
      <c r="B6" s="5" t="s">
        <v>174</v>
      </c>
      <c r="C6" s="5" t="s">
        <v>176</v>
      </c>
      <c r="D6" s="5">
        <v>180</v>
      </c>
      <c r="E6" s="13">
        <v>21500</v>
      </c>
      <c r="F6" s="7">
        <f>D6*E6</f>
        <v>3870000</v>
      </c>
    </row>
    <row r="7" spans="1:6">
      <c r="A7" s="14">
        <v>45793</v>
      </c>
      <c r="B7" s="5" t="s">
        <v>175</v>
      </c>
      <c r="C7" s="5" t="s">
        <v>177</v>
      </c>
      <c r="D7" s="12">
        <v>250</v>
      </c>
      <c r="E7" s="13">
        <v>15400</v>
      </c>
      <c r="F7" s="7">
        <f>D7*E7</f>
        <v>3850000</v>
      </c>
    </row>
    <row r="8" spans="1:6">
      <c r="A8" s="14">
        <v>45788</v>
      </c>
      <c r="B8" s="5" t="s">
        <v>175</v>
      </c>
      <c r="C8" s="5" t="s">
        <v>177</v>
      </c>
      <c r="D8" s="5">
        <v>180</v>
      </c>
      <c r="E8" s="13">
        <v>15400</v>
      </c>
      <c r="F8" s="7">
        <f>D8*E8</f>
        <v>2772000</v>
      </c>
    </row>
    <row r="9" spans="1:6">
      <c r="A9" s="14">
        <v>45791</v>
      </c>
      <c r="B9" s="5" t="s">
        <v>175</v>
      </c>
      <c r="C9" s="5" t="s">
        <v>177</v>
      </c>
      <c r="D9" s="5">
        <v>180</v>
      </c>
      <c r="E9" s="15">
        <v>18300</v>
      </c>
      <c r="F9" s="7">
        <f>D9*E9</f>
        <v>3294000</v>
      </c>
    </row>
    <row r="10" spans="1:6">
      <c r="A10" s="14">
        <v>45785</v>
      </c>
      <c r="B10" s="5" t="s">
        <v>172</v>
      </c>
      <c r="C10" s="5" t="s">
        <v>165</v>
      </c>
      <c r="D10" s="12">
        <v>250</v>
      </c>
      <c r="E10" s="7">
        <v>16700</v>
      </c>
      <c r="F10" s="7">
        <f>D10*E10</f>
        <v>4175000</v>
      </c>
    </row>
    <row r="11" spans="1:6">
      <c r="A11" s="14">
        <v>45791</v>
      </c>
      <c r="B11" s="5" t="s">
        <v>172</v>
      </c>
      <c r="C11" s="5" t="s">
        <v>165</v>
      </c>
      <c r="D11" s="12">
        <v>240</v>
      </c>
      <c r="E11" s="7">
        <v>19000</v>
      </c>
      <c r="F11" s="7">
        <f>D11*E11</f>
        <v>4560000</v>
      </c>
    </row>
    <row r="12" spans="1:6">
      <c r="A12" s="14">
        <v>45784</v>
      </c>
      <c r="B12" s="5" t="s">
        <v>172</v>
      </c>
      <c r="C12" s="5" t="s">
        <v>165</v>
      </c>
      <c r="D12" s="5">
        <v>200</v>
      </c>
      <c r="E12" s="13">
        <v>21500</v>
      </c>
      <c r="F12" s="7">
        <f>D12*E12</f>
        <v>4300000</v>
      </c>
    </row>
    <row r="13" spans="1:6">
      <c r="A13" s="14">
        <v>45793</v>
      </c>
      <c r="B13" s="5" t="s">
        <v>173</v>
      </c>
      <c r="C13" s="5" t="s">
        <v>166</v>
      </c>
      <c r="D13" s="12">
        <v>210</v>
      </c>
      <c r="E13" s="7">
        <v>16700</v>
      </c>
      <c r="F13" s="7">
        <f>D13*E13</f>
        <v>3507000</v>
      </c>
    </row>
    <row r="14" spans="1:6">
      <c r="A14" s="14">
        <v>45785</v>
      </c>
      <c r="B14" s="5" t="s">
        <v>173</v>
      </c>
      <c r="C14" s="5" t="s">
        <v>166</v>
      </c>
      <c r="D14" s="5">
        <v>120</v>
      </c>
      <c r="E14" s="15">
        <v>18300</v>
      </c>
      <c r="F14" s="7">
        <f>D14*E14</f>
        <v>2196000</v>
      </c>
    </row>
    <row r="15" spans="1:6">
      <c r="A15" s="14">
        <v>45788</v>
      </c>
      <c r="B15" s="5" t="s">
        <v>173</v>
      </c>
      <c r="C15" s="5" t="s">
        <v>166</v>
      </c>
      <c r="D15" s="5">
        <v>160</v>
      </c>
      <c r="E15" s="13">
        <v>15400</v>
      </c>
      <c r="F15" s="7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tabSelected="1" workbookViewId="0">
      <selection activeCell="H10" sqref="H10"/>
    </sheetView>
  </sheetViews>
  <sheetFormatPr defaultRowHeight="17.399999999999999"/>
  <cols>
    <col min="4" max="4" width="8.69921875" customWidth="1"/>
    <col min="6" max="6" width="8.8984375" bestFit="1" customWidth="1"/>
  </cols>
  <sheetData>
    <row r="1" spans="1:7" ht="21">
      <c r="A1" s="19" t="s">
        <v>181</v>
      </c>
      <c r="B1" s="19"/>
      <c r="C1" s="19"/>
      <c r="D1" s="19"/>
      <c r="E1" s="19"/>
      <c r="F1" s="19"/>
      <c r="G1" s="19"/>
    </row>
    <row r="3" spans="1:7">
      <c r="A3" s="5" t="s">
        <v>179</v>
      </c>
      <c r="B3" s="5" t="s">
        <v>180</v>
      </c>
      <c r="C3" s="36" t="s">
        <v>182</v>
      </c>
      <c r="D3" s="5" t="s">
        <v>187</v>
      </c>
      <c r="E3" s="36" t="s">
        <v>188</v>
      </c>
      <c r="F3" s="5" t="s">
        <v>184</v>
      </c>
      <c r="G3" s="5" t="s">
        <v>183</v>
      </c>
    </row>
    <row r="4" spans="1:7">
      <c r="A4" s="5" t="s">
        <v>189</v>
      </c>
      <c r="B4" s="5" t="s">
        <v>198</v>
      </c>
      <c r="C4" s="36">
        <v>1</v>
      </c>
      <c r="D4" s="17">
        <v>150000</v>
      </c>
      <c r="E4" s="37">
        <v>0.05</v>
      </c>
      <c r="F4" s="16" t="s">
        <v>186</v>
      </c>
      <c r="G4" s="17">
        <f>D4-(D4*E4)</f>
        <v>142500</v>
      </c>
    </row>
    <row r="5" spans="1:7">
      <c r="A5" s="5" t="s">
        <v>190</v>
      </c>
      <c r="B5" s="5" t="s">
        <v>199</v>
      </c>
      <c r="C5" s="36">
        <v>3</v>
      </c>
      <c r="D5" s="17">
        <v>360000</v>
      </c>
      <c r="E5" s="37">
        <v>0.1</v>
      </c>
      <c r="F5" s="16" t="s">
        <v>185</v>
      </c>
      <c r="G5" s="17">
        <f t="shared" ref="G5:G12" si="0">D5-(D5*E5)</f>
        <v>324000</v>
      </c>
    </row>
    <row r="6" spans="1:7">
      <c r="A6" s="5" t="s">
        <v>191</v>
      </c>
      <c r="B6" s="5" t="s">
        <v>198</v>
      </c>
      <c r="C6" s="36">
        <v>3</v>
      </c>
      <c r="D6" s="17">
        <v>450000</v>
      </c>
      <c r="E6" s="37">
        <v>0.12</v>
      </c>
      <c r="F6" s="16" t="s">
        <v>186</v>
      </c>
      <c r="G6" s="17">
        <f t="shared" si="0"/>
        <v>396000</v>
      </c>
    </row>
    <row r="7" spans="1:7">
      <c r="A7" s="5" t="s">
        <v>193</v>
      </c>
      <c r="B7" s="5" t="s">
        <v>198</v>
      </c>
      <c r="C7" s="36">
        <v>3</v>
      </c>
      <c r="D7" s="17">
        <v>450000</v>
      </c>
      <c r="E7" s="37">
        <v>0.12</v>
      </c>
      <c r="F7" s="16" t="s">
        <v>186</v>
      </c>
      <c r="G7" s="17">
        <f t="shared" si="0"/>
        <v>396000</v>
      </c>
    </row>
    <row r="8" spans="1:7">
      <c r="A8" s="5" t="s">
        <v>194</v>
      </c>
      <c r="B8" s="5" t="s">
        <v>198</v>
      </c>
      <c r="C8" s="36">
        <v>6</v>
      </c>
      <c r="D8" s="17">
        <v>900000</v>
      </c>
      <c r="E8" s="37">
        <v>0.25</v>
      </c>
      <c r="F8" s="16" t="s">
        <v>186</v>
      </c>
      <c r="G8" s="17">
        <f t="shared" si="0"/>
        <v>675000</v>
      </c>
    </row>
    <row r="9" spans="1:7">
      <c r="A9" s="5" t="s">
        <v>192</v>
      </c>
      <c r="B9" s="5" t="s">
        <v>199</v>
      </c>
      <c r="C9" s="36">
        <v>1</v>
      </c>
      <c r="D9" s="17">
        <v>120000</v>
      </c>
      <c r="E9" s="37">
        <v>0</v>
      </c>
      <c r="F9" s="16" t="s">
        <v>185</v>
      </c>
      <c r="G9" s="17">
        <f t="shared" si="0"/>
        <v>120000</v>
      </c>
    </row>
    <row r="10" spans="1:7">
      <c r="A10" s="5" t="s">
        <v>195</v>
      </c>
      <c r="B10" s="5" t="s">
        <v>199</v>
      </c>
      <c r="C10" s="36">
        <v>6</v>
      </c>
      <c r="D10" s="17">
        <v>720000</v>
      </c>
      <c r="E10" s="37">
        <v>0.2</v>
      </c>
      <c r="F10" s="16" t="s">
        <v>185</v>
      </c>
      <c r="G10" s="17">
        <f t="shared" si="0"/>
        <v>576000</v>
      </c>
    </row>
    <row r="11" spans="1:7">
      <c r="A11" s="5" t="s">
        <v>196</v>
      </c>
      <c r="B11" s="5" t="s">
        <v>198</v>
      </c>
      <c r="C11" s="36">
        <v>1</v>
      </c>
      <c r="D11" s="17">
        <v>150000</v>
      </c>
      <c r="E11" s="37">
        <v>0.05</v>
      </c>
      <c r="F11" s="16" t="s">
        <v>186</v>
      </c>
      <c r="G11" s="17">
        <f t="shared" si="0"/>
        <v>142500</v>
      </c>
    </row>
    <row r="12" spans="1:7">
      <c r="A12" s="5" t="s">
        <v>197</v>
      </c>
      <c r="B12" s="5" t="s">
        <v>199</v>
      </c>
      <c r="C12" s="36">
        <v>3</v>
      </c>
      <c r="D12" s="17">
        <v>360000</v>
      </c>
      <c r="E12" s="37">
        <v>0.1</v>
      </c>
      <c r="F12" s="16" t="s">
        <v>185</v>
      </c>
      <c r="G12" s="17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L17" sqref="L17"/>
    </sheetView>
  </sheetViews>
  <sheetFormatPr defaultRowHeight="17.399999999999999"/>
  <sheetData>
    <row r="1" spans="1:5" ht="21">
      <c r="A1" s="19" t="s">
        <v>205</v>
      </c>
      <c r="B1" s="19"/>
      <c r="C1" s="19"/>
      <c r="D1" s="19"/>
      <c r="E1" s="19"/>
    </row>
    <row r="3" spans="1:5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>
      <c r="A4" s="5" t="s">
        <v>200</v>
      </c>
      <c r="B4" s="18">
        <v>2526</v>
      </c>
      <c r="C4" s="18">
        <v>2279</v>
      </c>
      <c r="D4" s="18">
        <v>2820</v>
      </c>
      <c r="E4" s="18">
        <f>SUM(B4:D4)</f>
        <v>7625</v>
      </c>
    </row>
    <row r="5" spans="1:5">
      <c r="A5" s="5" t="s">
        <v>165</v>
      </c>
      <c r="B5" s="18">
        <v>814</v>
      </c>
      <c r="C5" s="18">
        <v>916</v>
      </c>
      <c r="D5" s="18">
        <v>895</v>
      </c>
      <c r="E5" s="18">
        <f t="shared" ref="E5:E10" si="0">SUM(B5:D5)</f>
        <v>2625</v>
      </c>
    </row>
    <row r="6" spans="1:5">
      <c r="A6" s="5" t="s">
        <v>201</v>
      </c>
      <c r="B6" s="18">
        <v>785</v>
      </c>
      <c r="C6" s="18">
        <v>930</v>
      </c>
      <c r="D6" s="18">
        <v>904</v>
      </c>
      <c r="E6" s="18">
        <f t="shared" si="0"/>
        <v>2619</v>
      </c>
    </row>
    <row r="7" spans="1:5">
      <c r="A7" s="5" t="s">
        <v>202</v>
      </c>
      <c r="B7" s="18">
        <v>604</v>
      </c>
      <c r="C7" s="18">
        <v>484</v>
      </c>
      <c r="D7" s="18">
        <v>690</v>
      </c>
      <c r="E7" s="18">
        <f t="shared" si="0"/>
        <v>1778</v>
      </c>
    </row>
    <row r="8" spans="1:5">
      <c r="A8" s="5" t="s">
        <v>177</v>
      </c>
      <c r="B8" s="18">
        <v>476</v>
      </c>
      <c r="C8" s="18">
        <v>599</v>
      </c>
      <c r="D8" s="18">
        <v>623</v>
      </c>
      <c r="E8" s="18">
        <f t="shared" si="0"/>
        <v>1698</v>
      </c>
    </row>
    <row r="9" spans="1:5">
      <c r="A9" s="5" t="s">
        <v>203</v>
      </c>
      <c r="B9" s="18">
        <v>3583</v>
      </c>
      <c r="C9" s="18">
        <v>4266</v>
      </c>
      <c r="D9" s="18">
        <v>4084</v>
      </c>
      <c r="E9" s="18">
        <f t="shared" si="0"/>
        <v>11933</v>
      </c>
    </row>
    <row r="10" spans="1:5">
      <c r="A10" s="5" t="s">
        <v>204</v>
      </c>
      <c r="B10" s="18">
        <v>423</v>
      </c>
      <c r="C10" s="18">
        <v>395</v>
      </c>
      <c r="D10" s="18">
        <v>430</v>
      </c>
      <c r="E10" s="18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명선 이</cp:lastModifiedBy>
  <dcterms:created xsi:type="dcterms:W3CDTF">2025-02-05T04:40:07Z</dcterms:created>
  <dcterms:modified xsi:type="dcterms:W3CDTF">2026-02-23T05:59:59Z</dcterms:modified>
</cp:coreProperties>
</file>