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엑셀\모의\"/>
    </mc:Choice>
  </mc:AlternateContent>
  <xr:revisionPtr revIDLastSave="0" documentId="13_ncr:1_{F7972582-E7E9-49AD-AAC9-1C64B0ED9794}" xr6:coauthVersionLast="47" xr6:coauthVersionMax="47" xr10:uidLastSave="{00000000-0000-0000-0000-000000000000}"/>
  <bookViews>
    <workbookView xWindow="-108" yWindow="-108" windowWidth="23256" windowHeight="1245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2" l="1" a="1"/>
  <c r="I36" i="2" s="1"/>
  <c r="I37" i="2" a="1"/>
  <c r="I37" i="2" s="1"/>
  <c r="I38" i="2" a="1"/>
  <c r="I38" i="2" s="1"/>
  <c r="I39" i="2" a="1"/>
  <c r="I39" i="2" s="1"/>
  <c r="I35" i="2" a="1"/>
  <c r="I35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E36" i="2" a="1"/>
  <c r="E36" i="2" s="1"/>
  <c r="F36" i="2" a="1"/>
  <c r="F36" i="2" s="1"/>
  <c r="E37" i="2" a="1"/>
  <c r="E37" i="2"/>
  <c r="F37" i="2" a="1"/>
  <c r="F37" i="2" s="1"/>
  <c r="E38" i="2" a="1"/>
  <c r="E38" i="2" s="1"/>
  <c r="F38" i="2" a="1"/>
  <c r="F38" i="2" s="1"/>
  <c r="E39" i="2" a="1"/>
  <c r="E39" i="2" s="1"/>
  <c r="F39" i="2" a="1"/>
  <c r="F39" i="2" s="1"/>
  <c r="E40" i="2" a="1"/>
  <c r="E40" i="2"/>
  <c r="F40" i="2" a="1"/>
  <c r="F40" i="2"/>
  <c r="D37" i="2" a="1"/>
  <c r="D37" i="2" s="1"/>
  <c r="D38" i="2" a="1"/>
  <c r="D38" i="2" s="1"/>
  <c r="D39" i="2" a="1"/>
  <c r="D39" i="2" s="1"/>
  <c r="D40" i="2" a="1"/>
  <c r="D40" i="2" s="1"/>
  <c r="D36" i="2" a="1"/>
  <c r="D36" i="2" s="1"/>
  <c r="A40" i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  <c r="I4" i="2" a="1"/>
  <c r="I10" i="2" a="1"/>
  <c r="I16" i="2" a="1"/>
  <c r="I22" i="2" a="1"/>
  <c r="I28" i="2" a="1"/>
  <c r="I17" i="2" a="1"/>
  <c r="I29" i="2" a="1"/>
  <c r="I6" i="2" a="1"/>
  <c r="I24" i="2" a="1"/>
  <c r="I13" i="2" a="1"/>
  <c r="I31" i="2" a="1"/>
  <c r="I14" i="2" a="1"/>
  <c r="I26" i="2" a="1"/>
  <c r="I15" i="2" a="1"/>
  <c r="I21" i="2" a="1"/>
  <c r="I5" i="2" a="1"/>
  <c r="I11" i="2" a="1"/>
  <c r="I23" i="2" a="1"/>
  <c r="I12" i="2" a="1"/>
  <c r="I18" i="2" a="1"/>
  <c r="I30" i="2" a="1"/>
  <c r="I19" i="2" a="1"/>
  <c r="I25" i="2" a="1"/>
  <c r="I8" i="2" a="1"/>
  <c r="I20" i="2" a="1"/>
  <c r="I9" i="2" a="1"/>
  <c r="I27" i="2" a="1"/>
  <c r="I7" i="2" a="1"/>
  <c r="I3" i="2" a="1"/>
  <c r="I7" i="2" l="1"/>
  <c r="I27" i="2"/>
  <c r="I9" i="2"/>
  <c r="I20" i="2"/>
  <c r="I8" i="2"/>
  <c r="I25" i="2"/>
  <c r="I19" i="2"/>
  <c r="I30" i="2"/>
  <c r="I18" i="2"/>
  <c r="I12" i="2"/>
  <c r="I23" i="2"/>
  <c r="I11" i="2"/>
  <c r="I5" i="2"/>
  <c r="I21" i="2"/>
  <c r="I15" i="2"/>
  <c r="I26" i="2"/>
  <c r="I14" i="2"/>
  <c r="I31" i="2"/>
  <c r="I13" i="2"/>
  <c r="I24" i="2"/>
  <c r="I6" i="2"/>
  <c r="I29" i="2"/>
  <c r="I17" i="2"/>
  <c r="I28" i="2"/>
  <c r="I22" i="2"/>
  <c r="I16" i="2"/>
  <c r="I10" i="2"/>
  <c r="I4" i="2"/>
  <c r="I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4FF7F0-94F0-4A29-81D2-7396D70EBE30}" name="MS Access Database_Query" type="1" refreshedVersion="8" background="1">
    <dbPr connection="DSN=MS Access Database;DBQ=C:\Users\akall\Downloads\2025 총정리_컴활1급실기_정답수정\길벗컴활1급총정리\엑셀\모의\온라인판매현황.accdb;DefaultDir=C:\Users\akall\Downloads\2025 총정리_컴활1급실기_정답수정\길벗컴활1급총정리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<sst xmlns="http://schemas.openxmlformats.org/spreadsheetml/2006/main" count="536" uniqueCount="261">
  <si>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</si>
  <si>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</si>
  <si>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</si>
  <si>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</si>
  <si>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</si>
  <si>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</si>
  <si>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</si>
  <si>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</si>
  <si>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</si>
  <si>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</si>
  <si>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</si>
  <si>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</si>
  <si>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</si>
  <si>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</si>
  <si>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</si>
  <si>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</si>
  <si>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</si>
  <si>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</si>
  <si>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</si>
  <si>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</si>
  <si>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</si>
  <si>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</si>
  <si>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</si>
  <si>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</si>
  <si>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</si>
  <si>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</si>
  <si>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</si>
  <si>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</si>
  <si>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</si>
  <si>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</si>
  <si>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</si>
  <si>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</si>
  <si>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</si>
  <si>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</si>
  <si>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</si>
  <si>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</si>
  <si>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</si>
  <si>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</si>
  <si>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</si>
  <si>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</si>
  <si>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</si>
  <si>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</si>
  <si>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</si>
  <si>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</si>
  <si>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</si>
  <si>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</si>
  <si>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</si>
  <si>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</si>
  <si>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</si>
  <si>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</si>
  <si>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</si>
  <si>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</si>
  <si>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</si>
  <si>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</si>
  <si>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</si>
  <si>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</si>
  <si>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</si>
  <si>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</si>
  <si>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</si>
  <si>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</si>
  <si>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</si>
  <si>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</si>
  <si>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</si>
  <si>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</si>
  <si>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</si>
  <si>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</si>
  <si>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</si>
  <si>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</si>
  <si>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</si>
  <si>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</si>
  <si>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</si>
  <si>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</si>
  <si>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</si>
  <si>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</si>
  <si>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</si>
  <si>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</si>
  <si>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</si>
  <si>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</si>
  <si>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</si>
  <si>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</si>
  <si>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</si>
  <si>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</si>
  <si>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</si>
  <si>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</si>
  <si>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</si>
  <si>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</si>
  <si>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</si>
  <si>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</si>
  <si>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</si>
  <si>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</si>
  <si>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</si>
  <si>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</si>
  <si>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</si>
  <si>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</si>
  <si>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</si>
  <si>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</si>
  <si>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</si>
  <si>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</si>
  <si>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</si>
  <si>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</si>
  <si>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</si>
  <si>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</si>
  <si>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</si>
  <si>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</si>
  <si>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</si>
  <si>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</si>
  <si>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</si>
  <si>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</si>
  <si>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</si>
  <si>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</si>
  <si>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</si>
  <si>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</si>
  <si>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</si>
  <si>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</si>
  <si>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</si>
  <si>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</si>
  <si>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</si>
  <si>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</si>
  <si>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</si>
  <si>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</si>
  <si>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</si>
  <si>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</si>
  <si>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</si>
  <si>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</si>
  <si>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</si>
  <si>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</si>
  <si>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</si>
  <si>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</si>
  <si>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</si>
  <si>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</si>
  <si>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</si>
  <si>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</si>
  <si>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</si>
  <si>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</si>
  <si>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</si>
  <si>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</si>
  <si>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</si>
  <si>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</si>
  <si>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</si>
  <si>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</si>
  <si>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</si>
  <si>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</si>
  <si>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</si>
  <si>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</si>
  <si>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</si>
  <si>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</si>
  <si>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</si>
  <si>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</si>
  <si>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</si>
  <si>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</si>
  <si>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</si>
  <si>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</si>
  <si>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</si>
  <si>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</si>
  <si>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</si>
  <si>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</si>
  <si>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</si>
  <si>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</si>
  <si>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</si>
  <si>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</si>
  <si>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</si>
  <si>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</si>
  <si>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</si>
  <si>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</si>
  <si>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</si>
  <si>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</si>
  <si>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</si>
  <si>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</si>
  <si>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</si>
  <si>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</si>
  <si>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</si>
  <si>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</si>
  <si>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</si>
  <si>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</si>
  <si>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</si>
  <si>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</si>
  <si>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</si>
  <si>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</si>
  <si>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</si>
  <si>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</si>
  <si>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</si>
  <si>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</si>
  <si>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</si>
  <si>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</si>
  <si>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</si>
  <si>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</si>
  <si>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</si>
  <si>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</si>
  <si>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</si>
  <si>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</si>
  <si>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</si>
  <si>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</si>
  <si>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</si>
  <si>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</si>
  <si>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</si>
  <si>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</si>
  <si>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</si>
  <si>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</si>
  <si>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</si>
  <si>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</si>
  <si>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</si>
  <si>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</si>
  <si>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</si>
  <si>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</si>
  <si>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</si>
  <si>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</si>
  <si>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</si>
  <si>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</si>
  <si>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</si>
  <si>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</si>
  <si>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</si>
  <si>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</si>
  <si>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</si>
  <si>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</si>
  <si>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</si>
  <si>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</si>
  <si>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</si>
  <si>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</si>
  <si>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</si>
  <si>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</si>
  <si>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</si>
  <si>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</si>
  <si>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</si>
  <si>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</si>
  <si>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</si>
  <si>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</si>
  <si>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</si>
  <si>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</si>
  <si>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</si>
  <si>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주문시간</t>
  </si>
  <si>
    <t>총합계</t>
  </si>
  <si>
    <t>합계 : 결제금액</t>
  </si>
  <si>
    <t>결제방법</t>
  </si>
  <si>
    <t>카드</t>
  </si>
  <si>
    <t>포인트</t>
  </si>
  <si>
    <t>현금</t>
  </si>
  <si>
    <t>값</t>
  </si>
  <si>
    <t>의류</t>
  </si>
  <si>
    <t>주문시간2</t>
  </si>
  <si>
    <t>오전</t>
  </si>
  <si>
    <t>오후</t>
  </si>
  <si>
    <t>결제건수</t>
  </si>
  <si>
    <t>오전 합계</t>
  </si>
  <si>
    <t>오후 합계</t>
  </si>
  <si>
    <t>오전 평균</t>
  </si>
  <si>
    <t>오후 평균</t>
  </si>
  <si>
    <t>해당없음</t>
  </si>
  <si>
    <t>중간비율</t>
  </si>
  <si>
    <t>기말비율</t>
  </si>
  <si>
    <t>윤정희가중평균</t>
  </si>
  <si>
    <t>중간비율증가</t>
  </si>
  <si>
    <t>만든 사람 DH K 날짜 2024-12-01
수정한 사람 DH K 날짜 2024-12-01</t>
  </si>
  <si>
    <t>기말비율증가</t>
  </si>
  <si>
    <t>만든 사람 DH K 날짜 2024-12-01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</si>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</sst>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  <numFmt numFmtId="182" formatCode="[&gt;=10000]#&quot;동&quot;\ ####&quot;호&quot;;#&quot;동&quot;\ ###&quot;호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179" fontId="0" fillId="0" borderId="7" xfId="0" applyNumberFormat="1" applyBorder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9" fillId="5" borderId="0" xfId="0" applyFont="1" applyFill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2" fontId="0" fillId="0" borderId="3" xfId="0" applyNumberForma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2413-49D3-9792-EFBFC1E1B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241087"/>
        <c:axId val="1380219967"/>
      </c:line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1380219967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80241087"/>
        <c:crosses val="max"/>
        <c:crossBetween val="between"/>
      </c:valAx>
      <c:catAx>
        <c:axId val="1380241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021996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0</xdr:row>
          <xdr:rowOff>45720</xdr:rowOff>
        </xdr:from>
        <xdr:to>
          <xdr:col>5</xdr:col>
          <xdr:colOff>845820</xdr:colOff>
          <xdr:row>1</xdr:row>
          <xdr:rowOff>129540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27.30080740741" backgroundQuery="1" createdVersion="8" refreshedVersion="8" minRefreshableVersion="3" recordCount="44" xr:uid="{5EC01425-4D5B-449A-8C7E-6F084E038AD5}">
  <cacheSource type="external" connectionId="1"/>
  <cacheFields count="6">
    <cacheField name="상품코드" numFmtId="0" sqlType="-9">
      <sharedItems count="44">
        <s v="S34A9"/>
        <s v="S96A4"/>
        <s v="S58A3"/>
        <s v="S96A1"/>
        <s v="K31A6"/>
        <s v="K37A6"/>
        <s v="K57A4"/>
        <s v="K25A6"/>
        <s v="K91A1"/>
        <s v="K19A3"/>
        <s v="K28A4"/>
        <s v="K96B1"/>
        <s v="K82B4"/>
        <s v="K80B4"/>
        <s v="K54B2"/>
        <s v="K53B6"/>
        <s v="K47B6"/>
        <s v="K32B6"/>
        <s v="K19B8"/>
        <s v="K85C9"/>
        <s v="K92B1"/>
        <s v="K50B9"/>
        <s v="J42A8"/>
        <s v="J56A1"/>
        <s v="J94A8"/>
        <s v="J87A4"/>
        <s v="J76A3"/>
        <s v="J48A8"/>
        <s v="J27A7"/>
        <s v="O59D5"/>
        <s v="O78D3"/>
        <s v="O22D2"/>
        <s v="O35D7"/>
        <s v="O42D9"/>
        <s v="O22D7"/>
        <s v="O56D9"/>
        <s v="O77D8"/>
        <s v="O51D1"/>
        <s v="O84A3"/>
        <s v="S43A1"/>
        <s v="S31A4"/>
        <s v="S19A7"/>
        <s v="S20A3"/>
        <s v="S17A5"/>
      </sharedItems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3"/>
          <x v="33"/>
          <x v="33"/>
          <x v="33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4"/>
          <x v="34"/>
          <x v="34"/>
          <x v="34"/>
          <x v="34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x v="0"/>
    <x v="0"/>
    <x v="0"/>
    <x v="0"/>
    <x v="0"/>
  </r>
  <r>
    <x v="1"/>
    <x v="1"/>
    <x v="0"/>
    <x v="0"/>
    <x v="1"/>
  </r>
  <r>
    <x v="2"/>
    <x v="2"/>
    <x v="0"/>
    <x v="1"/>
    <x v="2"/>
  </r>
  <r>
    <x v="3"/>
    <x v="3"/>
    <x v="0"/>
    <x v="1"/>
    <x v="3"/>
  </r>
  <r>
    <x v="4"/>
    <x v="4"/>
    <x v="1"/>
    <x v="1"/>
    <x v="4"/>
  </r>
  <r>
    <x v="5"/>
    <x v="4"/>
    <x v="1"/>
    <x v="1"/>
    <x v="5"/>
  </r>
  <r>
    <x v="6"/>
    <x v="5"/>
    <x v="1"/>
    <x v="2"/>
    <x v="6"/>
  </r>
  <r>
    <x v="7"/>
    <x v="6"/>
    <x v="1"/>
    <x v="0"/>
    <x v="0"/>
  </r>
  <r>
    <x v="8"/>
    <x v="7"/>
    <x v="1"/>
    <x v="0"/>
    <x v="1"/>
  </r>
  <r>
    <x v="9"/>
    <x v="8"/>
    <x v="1"/>
    <x v="1"/>
    <x v="1"/>
  </r>
  <r>
    <x v="10"/>
    <x v="9"/>
    <x v="1"/>
    <x v="1"/>
    <x v="1"/>
  </r>
  <r>
    <x v="11"/>
    <x v="10"/>
    <x v="1"/>
    <x v="1"/>
    <x v="5"/>
  </r>
  <r>
    <x v="12"/>
    <x v="11"/>
    <x v="1"/>
    <x v="1"/>
    <x v="7"/>
  </r>
  <r>
    <x v="13"/>
    <x v="12"/>
    <x v="1"/>
    <x v="2"/>
    <x v="1"/>
  </r>
  <r>
    <x v="14"/>
    <x v="13"/>
    <x v="1"/>
    <x v="0"/>
    <x v="4"/>
  </r>
  <r>
    <x v="15"/>
    <x v="14"/>
    <x v="1"/>
    <x v="0"/>
    <x v="6"/>
  </r>
  <r>
    <x v="16"/>
    <x v="15"/>
    <x v="1"/>
    <x v="1"/>
    <x v="8"/>
  </r>
  <r>
    <x v="17"/>
    <x v="16"/>
    <x v="1"/>
    <x v="1"/>
    <x v="1"/>
  </r>
  <r>
    <x v="18"/>
    <x v="17"/>
    <x v="1"/>
    <x v="1"/>
    <x v="9"/>
  </r>
  <r>
    <x v="19"/>
    <x v="18"/>
    <x v="1"/>
    <x v="1"/>
    <x v="2"/>
  </r>
  <r>
    <x v="20"/>
    <x v="19"/>
    <x v="1"/>
    <x v="2"/>
    <x v="4"/>
  </r>
  <r>
    <x v="21"/>
    <x v="19"/>
    <x v="1"/>
    <x v="0"/>
    <x v="1"/>
  </r>
  <r>
    <x v="22"/>
    <x v="20"/>
    <x v="2"/>
    <x v="0"/>
    <x v="4"/>
  </r>
  <r>
    <x v="23"/>
    <x v="21"/>
    <x v="2"/>
    <x v="1"/>
    <x v="4"/>
  </r>
  <r>
    <x v="24"/>
    <x v="22"/>
    <x v="2"/>
    <x v="1"/>
    <x v="4"/>
  </r>
  <r>
    <x v="25"/>
    <x v="23"/>
    <x v="2"/>
    <x v="1"/>
    <x v="1"/>
  </r>
  <r>
    <x v="26"/>
    <x v="24"/>
    <x v="2"/>
    <x v="1"/>
    <x v="4"/>
  </r>
  <r>
    <x v="27"/>
    <x v="25"/>
    <x v="2"/>
    <x v="2"/>
    <x v="6"/>
  </r>
  <r>
    <x v="28"/>
    <x v="26"/>
    <x v="2"/>
    <x v="0"/>
    <x v="2"/>
  </r>
  <r>
    <x v="29"/>
    <x v="27"/>
    <x v="3"/>
    <x v="0"/>
    <x v="4"/>
  </r>
  <r>
    <x v="30"/>
    <x v="28"/>
    <x v="3"/>
    <x v="1"/>
    <x v="0"/>
  </r>
  <r>
    <x v="31"/>
    <x v="29"/>
    <x v="3"/>
    <x v="1"/>
    <x v="10"/>
  </r>
  <r>
    <x v="32"/>
    <x v="30"/>
    <x v="3"/>
    <x v="1"/>
    <x v="7"/>
  </r>
  <r>
    <x v="33"/>
    <x v="31"/>
    <x v="3"/>
    <x v="1"/>
    <x v="7"/>
  </r>
  <r>
    <x v="34"/>
    <x v="32"/>
    <x v="3"/>
    <x v="2"/>
    <x v="9"/>
  </r>
  <r>
    <x v="35"/>
    <x v="33"/>
    <x v="3"/>
    <x v="0"/>
    <x v="0"/>
  </r>
  <r>
    <x v="36"/>
    <x v="34"/>
    <x v="3"/>
    <x v="0"/>
    <x v="11"/>
  </r>
  <r>
    <x v="37"/>
    <x v="35"/>
    <x v="3"/>
    <x v="1"/>
    <x v="12"/>
  </r>
  <r>
    <x v="38"/>
    <x v="36"/>
    <x v="3"/>
    <x v="1"/>
    <x v="12"/>
  </r>
  <r>
    <x v="39"/>
    <x v="37"/>
    <x v="0"/>
    <x v="1"/>
    <x v="5"/>
  </r>
  <r>
    <x v="40"/>
    <x v="38"/>
    <x v="0"/>
    <x v="1"/>
    <x v="10"/>
  </r>
  <r>
    <x v="41"/>
    <x v="39"/>
    <x v="0"/>
    <x v="2"/>
    <x v="4"/>
  </r>
  <r>
    <x v="42"/>
    <x v="40"/>
    <x v="0"/>
    <x v="1"/>
    <x v="5"/>
  </r>
  <r>
    <x v="43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3F71D6-B9B1-43B3-8B93-07E3A576452D}" name="피벗 테이블1" cacheId="0" applyNumberFormats="0" applyBorderFormats="0" applyFontFormats="0" applyPatternFormats="0" applyAlignmentFormats="0" applyWidthHeightFormats="1" dataCaption="값" errorCaption="해당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3:I21" firstHeaderRow="1" firstDataRow="3" firstDataCol="2" rowPageCount="1" colPageCount="1"/>
  <pivotFields count="6">
    <pivotField dataField="1" compact="0" showAll="0">
      <items count="45">
        <item x="28"/>
        <item x="22"/>
        <item x="27"/>
        <item x="23"/>
        <item x="26"/>
        <item x="25"/>
        <item x="24"/>
        <item x="9"/>
        <item x="18"/>
        <item x="7"/>
        <item x="10"/>
        <item x="4"/>
        <item x="17"/>
        <item x="5"/>
        <item x="16"/>
        <item x="21"/>
        <item x="15"/>
        <item x="14"/>
        <item x="6"/>
        <item x="13"/>
        <item x="12"/>
        <item x="19"/>
        <item x="8"/>
        <item x="20"/>
        <item x="11"/>
        <item x="31"/>
        <item x="34"/>
        <item x="32"/>
        <item x="33"/>
        <item x="37"/>
        <item x="35"/>
        <item x="29"/>
        <item x="36"/>
        <item x="30"/>
        <item x="38"/>
        <item x="43"/>
        <item x="41"/>
        <item x="42"/>
        <item x="40"/>
        <item x="0"/>
        <item x="39"/>
        <item x="2"/>
        <item x="3"/>
        <item x="1"/>
        <item t="default"/>
      </items>
    </pivotField>
    <pivotField axis="axisRow" compact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showAll="0">
      <items count="5">
        <item x="1"/>
        <item x="2"/>
        <item x="0"/>
        <item x="3"/>
        <item t="default"/>
      </items>
    </pivotField>
    <pivotField axis="axisCol" compact="0" showAll="0">
      <items count="4">
        <item x="1"/>
        <item x="2"/>
        <item x="0"/>
        <item t="default"/>
      </items>
    </pivotField>
    <pivotField dataField="1" compact="0" showAll="0"/>
    <pivotField axis="axisRow" compact="0" subtotalTop="0" showAll="0" sumSubtotal="1" avgSubtotal="1">
      <items count="37">
        <item n="오전" x="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4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item="2" hier="-1"/>
  </pageFields>
  <dataFields count="2">
    <dataField name="결제건수" fld="0" subtotal="count" baseField="1" baseItem="37"/>
    <dataField name="합계 : 결제금액" fld="4" baseField="1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view="pageBreakPreview" zoomScale="60" zoomScaleNormal="100" workbookViewId="0">
      <selection activeCell="A25" sqref="A25"/>
    </sheetView>
  </sheetViews>
  <sheetFormatPr defaultRowHeight="17.399999999999999" x14ac:dyDescent="0.4"/>
  <cols>
    <col min="1" max="1" width="6.5" bestFit="1" customWidth="1"/>
    <col min="2" max="2" width="10.19921875" customWidth="1"/>
    <col min="3" max="3" width="14.09765625" bestFit="1" customWidth="1"/>
    <col min="4" max="4" width="16.19921875" bestFit="1" customWidth="1"/>
    <col min="5" max="5" width="8.59765625" customWidth="1"/>
    <col min="6" max="6" width="10.19921875" customWidth="1"/>
    <col min="7" max="7" width="9.19921875" bestFit="1" customWidth="1"/>
    <col min="8" max="8" width="11.3984375" customWidth="1"/>
  </cols>
  <sheetData>
    <row r="1" spans="1:8" x14ac:dyDescent="0.4">
      <c r="A1" t="s">
        <v>98</v>
      </c>
    </row>
    <row r="2" spans="1:8" x14ac:dyDescent="0.4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4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4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4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4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4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4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4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4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4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4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4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4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4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4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4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4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4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4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4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4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4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4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4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4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4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4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4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4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4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4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4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4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4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4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4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4">
      <c r="A39" t="s">
        <v>228</v>
      </c>
    </row>
    <row r="40" spans="1:8" x14ac:dyDescent="0.4">
      <c r="A40" t="b">
        <f>AND(LEFT(D3,1)="7",G3&gt;=4,E3&lt;&gt;"팀원")</f>
        <v>0</v>
      </c>
    </row>
    <row r="42" spans="1:8" x14ac:dyDescent="0.4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4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4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4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4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4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4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0" priority="1">
      <formula>OR(MAX($F$3:$F$37)=$F3,MIN($F$3:$F$37)=$F3)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Header>&amp;L▶&amp;P쪽&amp;R&amp;G</oddHeader>
    <firstHeader>&amp;L쪽&amp;R&amp;G</first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tabSelected="1" topLeftCell="A22" workbookViewId="0">
      <selection activeCell="I37" sqref="I37"/>
    </sheetView>
  </sheetViews>
  <sheetFormatPr defaultRowHeight="17.399999999999999" x14ac:dyDescent="0.4"/>
  <cols>
    <col min="1" max="1" width="9" bestFit="1" customWidth="1"/>
    <col min="2" max="2" width="13" bestFit="1" customWidth="1"/>
    <col min="3" max="3" width="7.69921875" customWidth="1"/>
    <col min="4" max="4" width="16" customWidth="1"/>
    <col min="5" max="5" width="13" customWidth="1"/>
    <col min="6" max="6" width="7.69921875" bestFit="1" customWidth="1"/>
    <col min="7" max="8" width="9" bestFit="1" customWidth="1"/>
    <col min="9" max="9" width="12.19921875" customWidth="1"/>
  </cols>
  <sheetData>
    <row r="1" spans="1:9" x14ac:dyDescent="0.4">
      <c r="A1" t="s">
        <v>98</v>
      </c>
    </row>
    <row r="2" spans="1:9" x14ac:dyDescent="0.4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4">
      <c r="A3" s="4" t="s">
        <v>6</v>
      </c>
      <c r="B3" s="4" t="str">
        <f>_xlfn.XLOOKUP(LEFT(A3,2),$A$35:$A$40,$B$35:$B$40,"해당지사없음")</f>
        <v>한국</v>
      </c>
      <c r="C3" s="4" t="s">
        <v>7</v>
      </c>
      <c r="D3" s="4" t="s">
        <v>8</v>
      </c>
      <c r="E3" s="8">
        <f>IF((MID(D3,3,2))*1&lt;=6,DATE(LEFT(D3,2)+60,8,31),DATE(LEFT(D3,2)+61,2,28))</f>
        <v>50099</v>
      </c>
      <c r="F3" s="4" t="s">
        <v>9</v>
      </c>
      <c r="G3" s="9">
        <v>3.9</v>
      </c>
      <c r="H3" s="9">
        <v>1</v>
      </c>
      <c r="I3" s="10" cm="1">
        <f t="array" ref="I3">fn자격수당(G3,H3)</f>
        <v>80000</v>
      </c>
    </row>
    <row r="4" spans="1:9" x14ac:dyDescent="0.4">
      <c r="A4" s="4" t="s">
        <v>10</v>
      </c>
      <c r="B4" s="4" t="str">
        <f t="shared" ref="B4:B31" si="0">_xlfn.XLOOKUP(LEFT(A4,2),$A$35:$A$40,$B$35:$B$40,"해당지사없음")</f>
        <v>해당지사없음</v>
      </c>
      <c r="C4" s="4" t="s">
        <v>11</v>
      </c>
      <c r="D4" s="4" t="s">
        <v>12</v>
      </c>
      <c r="E4" s="8">
        <f t="shared" ref="E4:E31" si="1">IF((MID(D4,3,2))*1&lt;=6,DATE(LEFT(D4,2)+60,8,31),DATE(LEFT(D4,2)+61,2,28))</f>
        <v>51744</v>
      </c>
      <c r="F4" s="4" t="s">
        <v>13</v>
      </c>
      <c r="G4" s="9">
        <v>3.3</v>
      </c>
      <c r="H4" s="9">
        <v>4</v>
      </c>
      <c r="I4" s="10" cm="1">
        <f t="array" ref="I4">fn자격수당(G4,H4)</f>
        <v>0</v>
      </c>
    </row>
    <row r="5" spans="1:9" x14ac:dyDescent="0.4">
      <c r="A5" s="4" t="s">
        <v>14</v>
      </c>
      <c r="B5" s="4" t="str">
        <f t="shared" si="0"/>
        <v>미국</v>
      </c>
      <c r="C5" s="4" t="s">
        <v>15</v>
      </c>
      <c r="D5" s="4" t="s">
        <v>16</v>
      </c>
      <c r="E5" s="8">
        <f t="shared" si="1"/>
        <v>51560</v>
      </c>
      <c r="F5" s="4" t="s">
        <v>17</v>
      </c>
      <c r="G5" s="9">
        <v>4.8</v>
      </c>
      <c r="H5" s="9">
        <v>2</v>
      </c>
      <c r="I5" s="10" cm="1">
        <f t="array" ref="I5">fn자격수당(G5,H5)</f>
        <v>160000</v>
      </c>
    </row>
    <row r="6" spans="1:9" x14ac:dyDescent="0.4">
      <c r="A6" s="4" t="s">
        <v>18</v>
      </c>
      <c r="B6" s="4" t="str">
        <f t="shared" si="0"/>
        <v>한국</v>
      </c>
      <c r="C6" s="4" t="s">
        <v>19</v>
      </c>
      <c r="D6" s="4" t="s">
        <v>20</v>
      </c>
      <c r="E6" s="8">
        <f t="shared" si="1"/>
        <v>48457</v>
      </c>
      <c r="F6" s="4" t="s">
        <v>21</v>
      </c>
      <c r="G6" s="9">
        <v>4.7</v>
      </c>
      <c r="H6" s="9">
        <v>7</v>
      </c>
      <c r="I6" s="10" cm="1">
        <f t="array" ref="I6">fn자격수당(G6,H6)</f>
        <v>525000</v>
      </c>
    </row>
    <row r="7" spans="1:9" x14ac:dyDescent="0.4">
      <c r="A7" s="4" t="s">
        <v>22</v>
      </c>
      <c r="B7" s="4" t="str">
        <f t="shared" si="0"/>
        <v>호주</v>
      </c>
      <c r="C7" s="4" t="s">
        <v>23</v>
      </c>
      <c r="D7" s="4" t="s">
        <v>24</v>
      </c>
      <c r="E7" s="8">
        <f t="shared" si="1"/>
        <v>51925</v>
      </c>
      <c r="F7" s="4" t="s">
        <v>9</v>
      </c>
      <c r="G7" s="9">
        <v>3.9</v>
      </c>
      <c r="H7" s="9">
        <v>4</v>
      </c>
      <c r="I7" s="10" cm="1">
        <f t="array" ref="I7">fn자격수당(G7,H7)</f>
        <v>320000</v>
      </c>
    </row>
    <row r="8" spans="1:9" x14ac:dyDescent="0.4">
      <c r="A8" s="4" t="s">
        <v>25</v>
      </c>
      <c r="B8" s="4" t="str">
        <f t="shared" si="0"/>
        <v>한국</v>
      </c>
      <c r="C8" s="4" t="s">
        <v>26</v>
      </c>
      <c r="D8" s="4" t="s">
        <v>27</v>
      </c>
      <c r="E8" s="8">
        <f t="shared" si="1"/>
        <v>53751</v>
      </c>
      <c r="F8" s="4" t="s">
        <v>28</v>
      </c>
      <c r="G8" s="9">
        <v>4.5999999999999996</v>
      </c>
      <c r="H8" s="9">
        <v>1</v>
      </c>
      <c r="I8" s="10" cm="1">
        <f t="array" ref="I8">fn자격수당(G8,H8)</f>
        <v>80000</v>
      </c>
    </row>
    <row r="9" spans="1:9" x14ac:dyDescent="0.4">
      <c r="A9" s="4" t="s">
        <v>29</v>
      </c>
      <c r="B9" s="4" t="str">
        <f t="shared" si="0"/>
        <v>호주</v>
      </c>
      <c r="C9" s="4" t="s">
        <v>30</v>
      </c>
      <c r="D9" s="4" t="s">
        <v>31</v>
      </c>
      <c r="E9" s="8">
        <f t="shared" si="1"/>
        <v>54666</v>
      </c>
      <c r="F9" s="4" t="s">
        <v>17</v>
      </c>
      <c r="G9" s="9">
        <v>4.0999999999999996</v>
      </c>
      <c r="H9" s="9">
        <v>0</v>
      </c>
      <c r="I9" s="10" cm="1">
        <f t="array" ref="I9">fn자격수당(G9,H9)</f>
        <v>0</v>
      </c>
    </row>
    <row r="10" spans="1:9" x14ac:dyDescent="0.4">
      <c r="A10" s="4" t="s">
        <v>32</v>
      </c>
      <c r="B10" s="4" t="str">
        <f t="shared" si="0"/>
        <v>미국</v>
      </c>
      <c r="C10" s="4" t="s">
        <v>33</v>
      </c>
      <c r="D10" s="4" t="s">
        <v>34</v>
      </c>
      <c r="E10" s="8">
        <f t="shared" si="1"/>
        <v>53751</v>
      </c>
      <c r="F10" s="4" t="s">
        <v>13</v>
      </c>
      <c r="G10" s="9">
        <v>4.7</v>
      </c>
      <c r="H10" s="9">
        <v>2</v>
      </c>
      <c r="I10" s="10" cm="1">
        <f t="array" ref="I10">fn자격수당(G10,H10)</f>
        <v>160000</v>
      </c>
    </row>
    <row r="11" spans="1:9" x14ac:dyDescent="0.4">
      <c r="A11" s="4" t="s">
        <v>35</v>
      </c>
      <c r="B11" s="4" t="str">
        <f t="shared" si="0"/>
        <v>한국</v>
      </c>
      <c r="C11" s="4" t="s">
        <v>36</v>
      </c>
      <c r="D11" s="4" t="s">
        <v>37</v>
      </c>
      <c r="E11" s="8">
        <f t="shared" si="1"/>
        <v>54847</v>
      </c>
      <c r="F11" s="4" t="s">
        <v>28</v>
      </c>
      <c r="G11" s="9">
        <v>3.5</v>
      </c>
      <c r="H11" s="9">
        <v>4</v>
      </c>
      <c r="I11" s="10" cm="1">
        <f t="array" ref="I11">fn자격수당(G11,H11)</f>
        <v>320000</v>
      </c>
    </row>
    <row r="12" spans="1:9" x14ac:dyDescent="0.4">
      <c r="A12" s="4" t="s">
        <v>38</v>
      </c>
      <c r="B12" s="4" t="str">
        <f t="shared" si="0"/>
        <v>호주</v>
      </c>
      <c r="C12" s="4" t="s">
        <v>39</v>
      </c>
      <c r="D12" s="4" t="s">
        <v>40</v>
      </c>
      <c r="E12" s="8">
        <f t="shared" si="1"/>
        <v>53751</v>
      </c>
      <c r="F12" s="4" t="s">
        <v>17</v>
      </c>
      <c r="G12" s="9">
        <v>3.9</v>
      </c>
      <c r="H12" s="9">
        <v>2</v>
      </c>
      <c r="I12" s="10" cm="1">
        <f t="array" ref="I12">fn자격수당(G12,H12)</f>
        <v>160000</v>
      </c>
    </row>
    <row r="13" spans="1:9" x14ac:dyDescent="0.4">
      <c r="A13" s="4" t="s">
        <v>41</v>
      </c>
      <c r="B13" s="4" t="str">
        <f t="shared" si="0"/>
        <v>한국</v>
      </c>
      <c r="C13" s="4" t="s">
        <v>42</v>
      </c>
      <c r="D13" s="4" t="s">
        <v>43</v>
      </c>
      <c r="E13" s="8">
        <f t="shared" si="1"/>
        <v>49368</v>
      </c>
      <c r="F13" s="4" t="s">
        <v>9</v>
      </c>
      <c r="G13" s="9">
        <v>5.2</v>
      </c>
      <c r="H13" s="9">
        <v>6</v>
      </c>
      <c r="I13" s="10" cm="1">
        <f t="array" ref="I13">fn자격수당(G13,H13)</f>
        <v>450000</v>
      </c>
    </row>
    <row r="14" spans="1:9" x14ac:dyDescent="0.4">
      <c r="A14" s="4" t="s">
        <v>44</v>
      </c>
      <c r="B14" s="4" t="str">
        <f t="shared" si="0"/>
        <v>미국</v>
      </c>
      <c r="C14" s="4" t="s">
        <v>45</v>
      </c>
      <c r="D14" s="4" t="s">
        <v>46</v>
      </c>
      <c r="E14" s="8">
        <f t="shared" si="1"/>
        <v>52840</v>
      </c>
      <c r="F14" s="4" t="s">
        <v>17</v>
      </c>
      <c r="G14" s="9">
        <v>3.3</v>
      </c>
      <c r="H14" s="9">
        <v>6</v>
      </c>
      <c r="I14" s="10" cm="1">
        <f t="array" ref="I14">fn자격수당(G14,H14)</f>
        <v>0</v>
      </c>
    </row>
    <row r="15" spans="1:9" x14ac:dyDescent="0.4">
      <c r="A15" s="4" t="s">
        <v>47</v>
      </c>
      <c r="B15" s="4" t="str">
        <f t="shared" si="0"/>
        <v>미국</v>
      </c>
      <c r="C15" s="4" t="s">
        <v>48</v>
      </c>
      <c r="D15" s="4" t="s">
        <v>49</v>
      </c>
      <c r="E15" s="8">
        <f t="shared" si="1"/>
        <v>50464</v>
      </c>
      <c r="F15" s="4" t="s">
        <v>9</v>
      </c>
      <c r="G15" s="9">
        <v>4</v>
      </c>
      <c r="H15" s="9">
        <v>7</v>
      </c>
      <c r="I15" s="10" cm="1">
        <f t="array" ref="I15">fn자격수당(G15,H15)</f>
        <v>525000</v>
      </c>
    </row>
    <row r="16" spans="1:9" x14ac:dyDescent="0.4">
      <c r="A16" s="4" t="s">
        <v>50</v>
      </c>
      <c r="B16" s="4" t="str">
        <f t="shared" si="0"/>
        <v>한국</v>
      </c>
      <c r="C16" s="4" t="s">
        <v>51</v>
      </c>
      <c r="D16" s="4" t="s">
        <v>52</v>
      </c>
      <c r="E16" s="8">
        <f t="shared" si="1"/>
        <v>54301</v>
      </c>
      <c r="F16" s="4" t="s">
        <v>9</v>
      </c>
      <c r="G16" s="9">
        <v>4.8</v>
      </c>
      <c r="H16" s="9">
        <v>6</v>
      </c>
      <c r="I16" s="10" cm="1">
        <f t="array" ref="I16">fn자격수당(G16,H16)</f>
        <v>450000</v>
      </c>
    </row>
    <row r="17" spans="1:9" x14ac:dyDescent="0.4">
      <c r="A17" s="4" t="s">
        <v>53</v>
      </c>
      <c r="B17" s="4" t="str">
        <f t="shared" si="0"/>
        <v>호주</v>
      </c>
      <c r="C17" s="4" t="s">
        <v>54</v>
      </c>
      <c r="D17" s="4" t="s">
        <v>55</v>
      </c>
      <c r="E17" s="8">
        <f t="shared" si="1"/>
        <v>48091</v>
      </c>
      <c r="F17" s="4" t="s">
        <v>21</v>
      </c>
      <c r="G17" s="9">
        <v>5.4</v>
      </c>
      <c r="H17" s="9">
        <v>1</v>
      </c>
      <c r="I17" s="10" cm="1">
        <f t="array" ref="I17">fn자격수당(G17,H17)</f>
        <v>80000</v>
      </c>
    </row>
    <row r="18" spans="1:9" x14ac:dyDescent="0.4">
      <c r="A18" s="4" t="s">
        <v>56</v>
      </c>
      <c r="B18" s="4" t="str">
        <f t="shared" si="0"/>
        <v>한국</v>
      </c>
      <c r="C18" s="4" t="s">
        <v>57</v>
      </c>
      <c r="D18" s="4" t="s">
        <v>58</v>
      </c>
      <c r="E18" s="8">
        <f t="shared" si="1"/>
        <v>50464</v>
      </c>
      <c r="F18" s="4" t="s">
        <v>17</v>
      </c>
      <c r="G18" s="9">
        <v>5.0999999999999996</v>
      </c>
      <c r="H18" s="9">
        <v>4</v>
      </c>
      <c r="I18" s="10" cm="1">
        <f t="array" ref="I18">fn자격수당(G18,H18)</f>
        <v>320000</v>
      </c>
    </row>
    <row r="19" spans="1:9" x14ac:dyDescent="0.4">
      <c r="A19" s="4" t="s">
        <v>59</v>
      </c>
      <c r="B19" s="4" t="str">
        <f t="shared" si="0"/>
        <v>호주</v>
      </c>
      <c r="C19" s="4" t="s">
        <v>60</v>
      </c>
      <c r="D19" s="4" t="s">
        <v>61</v>
      </c>
      <c r="E19" s="8">
        <f t="shared" si="1"/>
        <v>48457</v>
      </c>
      <c r="F19" s="4" t="s">
        <v>28</v>
      </c>
      <c r="G19" s="9">
        <v>5.8</v>
      </c>
      <c r="H19" s="9">
        <v>7</v>
      </c>
      <c r="I19" s="10" cm="1">
        <f t="array" ref="I19">fn자격수당(G19,H19)</f>
        <v>525000</v>
      </c>
    </row>
    <row r="20" spans="1:9" x14ac:dyDescent="0.4">
      <c r="A20" s="4" t="s">
        <v>62</v>
      </c>
      <c r="B20" s="4" t="str">
        <f t="shared" si="0"/>
        <v>해당지사없음</v>
      </c>
      <c r="C20" s="4" t="s">
        <v>63</v>
      </c>
      <c r="D20" s="4" t="s">
        <v>64</v>
      </c>
      <c r="E20" s="8">
        <f t="shared" si="1"/>
        <v>49918</v>
      </c>
      <c r="F20" s="4" t="s">
        <v>21</v>
      </c>
      <c r="G20" s="9">
        <v>3.9</v>
      </c>
      <c r="H20" s="9">
        <v>4</v>
      </c>
      <c r="I20" s="10" cm="1">
        <f t="array" ref="I20">fn자격수당(G20,H20)</f>
        <v>320000</v>
      </c>
    </row>
    <row r="21" spans="1:9" x14ac:dyDescent="0.4">
      <c r="A21" s="4" t="s">
        <v>65</v>
      </c>
      <c r="B21" s="4" t="str">
        <f t="shared" si="0"/>
        <v>한국</v>
      </c>
      <c r="C21" s="4" t="s">
        <v>66</v>
      </c>
      <c r="D21" s="4" t="s">
        <v>67</v>
      </c>
      <c r="E21" s="8">
        <f t="shared" si="1"/>
        <v>50829</v>
      </c>
      <c r="F21" s="4" t="s">
        <v>28</v>
      </c>
      <c r="G21" s="9">
        <v>5.4</v>
      </c>
      <c r="H21" s="9">
        <v>0</v>
      </c>
      <c r="I21" s="10" cm="1">
        <f t="array" ref="I21">fn자격수당(G21,H21)</f>
        <v>0</v>
      </c>
    </row>
    <row r="22" spans="1:9" x14ac:dyDescent="0.4">
      <c r="A22" s="4" t="s">
        <v>68</v>
      </c>
      <c r="B22" s="4" t="str">
        <f t="shared" si="0"/>
        <v>한국</v>
      </c>
      <c r="C22" s="4" t="s">
        <v>69</v>
      </c>
      <c r="D22" s="4" t="s">
        <v>70</v>
      </c>
      <c r="E22" s="8">
        <f t="shared" si="1"/>
        <v>51379</v>
      </c>
      <c r="F22" s="4" t="s">
        <v>9</v>
      </c>
      <c r="G22" s="9">
        <v>4.5</v>
      </c>
      <c r="H22" s="9">
        <v>5</v>
      </c>
      <c r="I22" s="10" cm="1">
        <f t="array" ref="I22">fn자격수당(G22,H22)</f>
        <v>375000</v>
      </c>
    </row>
    <row r="23" spans="1:9" x14ac:dyDescent="0.4">
      <c r="A23" s="4" t="s">
        <v>71</v>
      </c>
      <c r="B23" s="4" t="str">
        <f t="shared" si="0"/>
        <v>호주</v>
      </c>
      <c r="C23" s="4" t="s">
        <v>72</v>
      </c>
      <c r="D23" s="4" t="s">
        <v>73</v>
      </c>
      <c r="E23" s="8">
        <f t="shared" si="1"/>
        <v>49003</v>
      </c>
      <c r="F23" s="4" t="s">
        <v>17</v>
      </c>
      <c r="G23" s="9">
        <v>3.3</v>
      </c>
      <c r="H23" s="9">
        <v>6</v>
      </c>
      <c r="I23" s="10" cm="1">
        <f t="array" ref="I23">fn자격수당(G23,H23)</f>
        <v>0</v>
      </c>
    </row>
    <row r="24" spans="1:9" x14ac:dyDescent="0.4">
      <c r="A24" s="4" t="s">
        <v>74</v>
      </c>
      <c r="B24" s="4" t="str">
        <f t="shared" si="0"/>
        <v>한국</v>
      </c>
      <c r="C24" s="4" t="s">
        <v>75</v>
      </c>
      <c r="D24" s="4" t="s">
        <v>76</v>
      </c>
      <c r="E24" s="8">
        <f t="shared" si="1"/>
        <v>52109</v>
      </c>
      <c r="F24" s="4" t="s">
        <v>9</v>
      </c>
      <c r="G24" s="9">
        <v>4.2</v>
      </c>
      <c r="H24" s="9">
        <v>2</v>
      </c>
      <c r="I24" s="10" cm="1">
        <f t="array" ref="I24">fn자격수당(G24,H24)</f>
        <v>160000</v>
      </c>
    </row>
    <row r="25" spans="1:9" x14ac:dyDescent="0.4">
      <c r="A25" s="4" t="s">
        <v>77</v>
      </c>
      <c r="B25" s="4" t="str">
        <f t="shared" si="0"/>
        <v>한국</v>
      </c>
      <c r="C25" s="4" t="s">
        <v>78</v>
      </c>
      <c r="D25" s="4" t="s">
        <v>79</v>
      </c>
      <c r="E25" s="8">
        <f t="shared" si="1"/>
        <v>53935</v>
      </c>
      <c r="F25" s="4" t="s">
        <v>9</v>
      </c>
      <c r="G25" s="9">
        <v>5</v>
      </c>
      <c r="H25" s="9">
        <v>3</v>
      </c>
      <c r="I25" s="10" cm="1">
        <f t="array" ref="I25">fn자격수당(G25,H25)</f>
        <v>240000</v>
      </c>
    </row>
    <row r="26" spans="1:9" x14ac:dyDescent="0.4">
      <c r="A26" s="4" t="s">
        <v>80</v>
      </c>
      <c r="B26" s="4" t="str">
        <f t="shared" si="0"/>
        <v>미국</v>
      </c>
      <c r="C26" s="4" t="s">
        <v>81</v>
      </c>
      <c r="D26" s="4" t="s">
        <v>82</v>
      </c>
      <c r="E26" s="8">
        <f t="shared" si="1"/>
        <v>51925</v>
      </c>
      <c r="F26" s="4" t="s">
        <v>17</v>
      </c>
      <c r="G26" s="9">
        <v>3.8</v>
      </c>
      <c r="H26" s="9">
        <v>5</v>
      </c>
      <c r="I26" s="10" cm="1">
        <f t="array" ref="I26">fn자격수당(G26,H26)</f>
        <v>375000</v>
      </c>
    </row>
    <row r="27" spans="1:9" x14ac:dyDescent="0.4">
      <c r="A27" s="4" t="s">
        <v>83</v>
      </c>
      <c r="B27" s="4" t="str">
        <f t="shared" si="0"/>
        <v>호주</v>
      </c>
      <c r="C27" s="4" t="s">
        <v>84</v>
      </c>
      <c r="D27" s="4" t="s">
        <v>85</v>
      </c>
      <c r="E27" s="8">
        <f t="shared" si="1"/>
        <v>52655</v>
      </c>
      <c r="F27" s="4" t="s">
        <v>17</v>
      </c>
      <c r="G27" s="9">
        <v>2.7</v>
      </c>
      <c r="H27" s="9">
        <v>5</v>
      </c>
      <c r="I27" s="10" cm="1">
        <f t="array" ref="I27">fn자격수당(G27,H27)</f>
        <v>0</v>
      </c>
    </row>
    <row r="28" spans="1:9" x14ac:dyDescent="0.4">
      <c r="A28" s="4" t="s">
        <v>86</v>
      </c>
      <c r="B28" s="4" t="str">
        <f t="shared" si="0"/>
        <v>미국</v>
      </c>
      <c r="C28" s="4" t="s">
        <v>87</v>
      </c>
      <c r="D28" s="4" t="s">
        <v>88</v>
      </c>
      <c r="E28" s="8">
        <f t="shared" si="1"/>
        <v>49003</v>
      </c>
      <c r="F28" s="4" t="s">
        <v>21</v>
      </c>
      <c r="G28" s="9">
        <v>5.4</v>
      </c>
      <c r="H28" s="9">
        <v>2</v>
      </c>
      <c r="I28" s="10" cm="1">
        <f t="array" ref="I28">fn자격수당(G28,H28)</f>
        <v>160000</v>
      </c>
    </row>
    <row r="29" spans="1:9" x14ac:dyDescent="0.4">
      <c r="A29" s="4" t="s">
        <v>89</v>
      </c>
      <c r="B29" s="4" t="str">
        <f t="shared" si="0"/>
        <v>호주</v>
      </c>
      <c r="C29" s="4" t="s">
        <v>90</v>
      </c>
      <c r="D29" s="4" t="s">
        <v>91</v>
      </c>
      <c r="E29" s="8">
        <f t="shared" si="1"/>
        <v>54116</v>
      </c>
      <c r="F29" s="4" t="s">
        <v>28</v>
      </c>
      <c r="G29" s="9">
        <v>3.9</v>
      </c>
      <c r="H29" s="9">
        <v>1</v>
      </c>
      <c r="I29" s="10" cm="1">
        <f t="array" ref="I29">fn자격수당(G29,H29)</f>
        <v>80000</v>
      </c>
    </row>
    <row r="30" spans="1:9" x14ac:dyDescent="0.4">
      <c r="A30" s="4" t="s">
        <v>92</v>
      </c>
      <c r="B30" s="4" t="str">
        <f t="shared" si="0"/>
        <v>해당지사없음</v>
      </c>
      <c r="C30" s="4" t="s">
        <v>93</v>
      </c>
      <c r="D30" s="4" t="s">
        <v>94</v>
      </c>
      <c r="E30" s="8">
        <f t="shared" si="1"/>
        <v>51925</v>
      </c>
      <c r="F30" s="4" t="s">
        <v>13</v>
      </c>
      <c r="G30" s="9">
        <v>5.2</v>
      </c>
      <c r="H30" s="9">
        <v>5</v>
      </c>
      <c r="I30" s="10" cm="1">
        <f t="array" ref="I30">fn자격수당(G30,H30)</f>
        <v>375000</v>
      </c>
    </row>
    <row r="31" spans="1:9" x14ac:dyDescent="0.4">
      <c r="A31" s="4" t="s">
        <v>95</v>
      </c>
      <c r="B31" s="4" t="str">
        <f t="shared" si="0"/>
        <v>호주</v>
      </c>
      <c r="C31" s="4" t="s">
        <v>96</v>
      </c>
      <c r="D31" s="4" t="s">
        <v>97</v>
      </c>
      <c r="E31" s="8">
        <f t="shared" si="1"/>
        <v>49552</v>
      </c>
      <c r="F31" s="4" t="s">
        <v>9</v>
      </c>
      <c r="G31" s="9">
        <v>5.2</v>
      </c>
      <c r="H31" s="9">
        <v>0</v>
      </c>
      <c r="I31" s="10" cm="1">
        <f t="array" ref="I31">fn자격수당(G31,H31)</f>
        <v>0</v>
      </c>
    </row>
    <row r="33" spans="1:9" x14ac:dyDescent="0.4">
      <c r="A33" t="s">
        <v>115</v>
      </c>
      <c r="C33" t="s">
        <v>116</v>
      </c>
      <c r="H33" t="s">
        <v>117</v>
      </c>
    </row>
    <row r="34" spans="1:9" x14ac:dyDescent="0.4">
      <c r="A34" s="4" t="s">
        <v>118</v>
      </c>
      <c r="B34" s="4" t="s">
        <v>113</v>
      </c>
      <c r="C34" s="38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4">
      <c r="A35" s="4" t="s">
        <v>101</v>
      </c>
      <c r="B35" s="4" t="s">
        <v>102</v>
      </c>
      <c r="C35" s="39"/>
      <c r="D35" s="12">
        <v>3.9</v>
      </c>
      <c r="E35" s="12">
        <v>4.9000000000000004</v>
      </c>
      <c r="F35" s="12">
        <v>5.9</v>
      </c>
      <c r="H35" s="4" t="s">
        <v>9</v>
      </c>
      <c r="I35" s="4" t="str">
        <f t="array" ref="I35">INDEX($C$3:$C$31,MATCH(MIN(IF(($F$3:$F$31=$H35),(LEFT($D$3:$D$31,2))*1)),($F$3:$F$31=$H35)*LEFT($D$3:$D$31,2),0))</f>
        <v>전하연</v>
      </c>
    </row>
    <row r="36" spans="1:9" x14ac:dyDescent="0.4">
      <c r="A36" s="4" t="s">
        <v>103</v>
      </c>
      <c r="B36" s="4" t="s">
        <v>104</v>
      </c>
      <c r="C36" s="4" t="s">
        <v>9</v>
      </c>
      <c r="D36" s="13">
        <f t="array" ref="D36">ROUND(AVERAGE(IF(($F$3:$F$31=$C36)*($G$3:$G$31&gt;=D$34)*($G$3:$G$31&lt;=D$35),$H$3:$H$31)),1)</f>
        <v>2.5</v>
      </c>
      <c r="E36" s="13">
        <f t="array" ref="E36">ROUND(AVERAGE(IF(($F$3:$F$31=$C36)*($G$3:$G$31&gt;=E$34)*($G$3:$G$31&lt;=E$35),$H$3:$H$31)),1)</f>
        <v>5</v>
      </c>
      <c r="F36" s="13">
        <f t="array" ref="F36">ROUND(AVERAGE(IF(($F$3:$F$31=$C36)*($G$3:$G$31&gt;=F$34)*($G$3:$G$31&lt;=F$35),$H$3:$H$31)),1)</f>
        <v>3</v>
      </c>
      <c r="H36" s="4" t="s">
        <v>17</v>
      </c>
      <c r="I36" s="4" t="str">
        <f t="array" ref="I36">INDEX($C$3:$C$31,MATCH(MIN(IF(($F$3:$F$31=$H36),(LEFT($D$3:$D$31,2))*1)),($F$3:$F$31=$H36)*LEFT($D$3:$D$31,2),0))</f>
        <v>이원찬</v>
      </c>
    </row>
    <row r="37" spans="1:9" x14ac:dyDescent="0.4">
      <c r="A37" s="4" t="s">
        <v>105</v>
      </c>
      <c r="B37" s="4" t="s">
        <v>106</v>
      </c>
      <c r="C37" s="4" t="s">
        <v>17</v>
      </c>
      <c r="D37" s="13">
        <f t="array" ref="D37">ROUND(AVERAGE(IF(($F$3:$F$31=$C37)*($G$3:$G$31&gt;=D$34)*($G$3:$G$31&lt;=D$35),$H$3:$H$31)),1)</f>
        <v>4.8</v>
      </c>
      <c r="E37" s="13">
        <f t="array" ref="E37">ROUND(AVERAGE(IF(($F$3:$F$31=$C37)*($G$3:$G$31&gt;=E$34)*($G$3:$G$31&lt;=E$35),$H$3:$H$31)),1)</f>
        <v>1</v>
      </c>
      <c r="F37" s="13">
        <f t="array" ref="F37">ROUND(AVERAGE(IF(($F$3:$F$31=$C37)*($G$3:$G$31&gt;=F$34)*($G$3:$G$31&lt;=F$35),$H$3:$H$31)),1)</f>
        <v>4</v>
      </c>
      <c r="H37" s="4" t="s">
        <v>13</v>
      </c>
      <c r="I37" s="4" t="str">
        <f t="array" ref="I37">INDEX($C$3:$C$31,MATCH(MIN(IF(($F$3:$F$31=$H37),(LEFT($D$3:$D$31,2))*1)),($F$3:$F$31=$H37)*LEFT($D$3:$D$31,2),0))</f>
        <v>노차빈</v>
      </c>
    </row>
    <row r="38" spans="1:9" x14ac:dyDescent="0.4">
      <c r="A38" s="4" t="s">
        <v>107</v>
      </c>
      <c r="B38" s="4" t="s">
        <v>108</v>
      </c>
      <c r="C38" s="4" t="s">
        <v>13</v>
      </c>
      <c r="D38" s="13">
        <f t="array" ref="D38">ROUND(AVERAGE(IF(($F$3:$F$31=$C38)*($G$3:$G$31&gt;=D$34)*($G$3:$G$31&lt;=D$35),$H$3:$H$31)),1)</f>
        <v>4</v>
      </c>
      <c r="E38" s="13">
        <f t="array" ref="E38">ROUND(AVERAGE(IF(($F$3:$F$31=$C38)*($G$3:$G$31&gt;=E$34)*($G$3:$G$31&lt;=E$35),$H$3:$H$31)),1)</f>
        <v>2</v>
      </c>
      <c r="F38" s="13">
        <f t="array" ref="F38">ROUND(AVERAGE(IF(($F$3:$F$31=$C38)*($G$3:$G$31&gt;=F$34)*($G$3:$G$31&lt;=F$35),$H$3:$H$31)),1)</f>
        <v>5</v>
      </c>
      <c r="H38" s="4" t="s">
        <v>28</v>
      </c>
      <c r="I38" s="4" t="str">
        <f t="array" ref="I38">INDEX($C$3:$C$31,MATCH(MIN(IF(($F$3:$F$31=$H38),(LEFT($D$3:$D$31,2))*1)),($F$3:$F$31=$H38)*LEFT($D$3:$D$31,2),0))</f>
        <v>고호정</v>
      </c>
    </row>
    <row r="39" spans="1:9" x14ac:dyDescent="0.4">
      <c r="A39" s="4" t="s">
        <v>109</v>
      </c>
      <c r="B39" s="4" t="s">
        <v>110</v>
      </c>
      <c r="C39" s="4" t="s">
        <v>28</v>
      </c>
      <c r="D39" s="13">
        <f t="array" ref="D39">ROUND(AVERAGE(IF(($F$3:$F$31=$C39)*($G$3:$G$31&gt;=D$34)*($G$3:$G$31&lt;=D$35),$H$3:$H$31)),1)</f>
        <v>2.5</v>
      </c>
      <c r="E39" s="13">
        <f t="array" ref="E39">ROUND(AVERAGE(IF(($F$3:$F$31=$C39)*($G$3:$G$31&gt;=E$34)*($G$3:$G$31&lt;=E$35),$H$3:$H$31)),1)</f>
        <v>1</v>
      </c>
      <c r="F39" s="13">
        <f t="array" ref="F39">ROUND(AVERAGE(IF(($F$3:$F$31=$C39)*($G$3:$G$31&gt;=F$34)*($G$3:$G$31&lt;=F$35),$H$3:$H$31)),1)</f>
        <v>3.5</v>
      </c>
      <c r="H39" s="4" t="s">
        <v>21</v>
      </c>
      <c r="I39" s="4" t="str">
        <f t="array" ref="I39">INDEX($C$3:$C$31,MATCH(MIN(IF(($F$3:$F$31=$H39),(LEFT($D$3:$D$31,2))*1)),($F$3:$F$31=$H39)*LEFT($D$3:$D$31,2),0))</f>
        <v>남청연</v>
      </c>
    </row>
    <row r="40" spans="1:9" x14ac:dyDescent="0.4">
      <c r="A40" s="4" t="s">
        <v>111</v>
      </c>
      <c r="B40" s="4" t="s">
        <v>112</v>
      </c>
      <c r="C40" s="4" t="s">
        <v>21</v>
      </c>
      <c r="D40" s="13">
        <f t="array" ref="D40">ROUND(AVERAGE(IF(($F$3:$F$31=$C40)*($G$3:$G$31&gt;=D$34)*($G$3:$G$31&lt;=D$35),$H$3:$H$31)),1)</f>
        <v>4</v>
      </c>
      <c r="E40" s="13">
        <f t="array" ref="E40">ROUND(AVERAGE(IF(($F$3:$F$31=$C40)*($G$3:$G$31&gt;=E$34)*($G$3:$G$31&lt;=E$35),$H$3:$H$31)),1)</f>
        <v>7</v>
      </c>
      <c r="F40" s="13">
        <f t="array" ref="F40">ROUND(AVERAGE(IF(($F$3:$F$31=$C40)*($G$3:$G$31&gt;=F$34)*($G$3:$G$31&lt;=F$35),$H$3:$H$31)),1)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workbookViewId="0">
      <selection activeCell="J18" sqref="J18"/>
    </sheetView>
  </sheetViews>
  <sheetFormatPr defaultRowHeight="17.399999999999999" x14ac:dyDescent="0.4"/>
  <cols>
    <col min="1" max="1" width="2.5" customWidth="1"/>
    <col min="2" max="3" width="11.8984375" bestFit="1" customWidth="1"/>
    <col min="4" max="9" width="14.19921875" bestFit="1" customWidth="1"/>
    <col min="10" max="10" width="13" bestFit="1" customWidth="1"/>
    <col min="11" max="11" width="18.796875" bestFit="1" customWidth="1"/>
  </cols>
  <sheetData>
    <row r="1" spans="2:9" x14ac:dyDescent="0.4">
      <c r="B1" s="21" t="s">
        <v>156</v>
      </c>
      <c r="C1" t="s">
        <v>237</v>
      </c>
    </row>
    <row r="3" spans="2:9" x14ac:dyDescent="0.4">
      <c r="D3" s="21" t="s">
        <v>232</v>
      </c>
      <c r="E3" s="21" t="s">
        <v>236</v>
      </c>
    </row>
    <row r="4" spans="2:9" x14ac:dyDescent="0.4">
      <c r="D4" t="s">
        <v>233</v>
      </c>
      <c r="F4" t="s">
        <v>234</v>
      </c>
      <c r="H4" t="s">
        <v>235</v>
      </c>
    </row>
    <row r="5" spans="2:9" x14ac:dyDescent="0.4">
      <c r="B5" s="21" t="s">
        <v>238</v>
      </c>
      <c r="C5" s="21" t="s">
        <v>229</v>
      </c>
      <c r="D5" t="s">
        <v>241</v>
      </c>
      <c r="E5" t="s">
        <v>231</v>
      </c>
      <c r="F5" t="s">
        <v>241</v>
      </c>
      <c r="G5" t="s">
        <v>231</v>
      </c>
      <c r="H5" t="s">
        <v>241</v>
      </c>
      <c r="I5" t="s">
        <v>231</v>
      </c>
    </row>
    <row r="6" spans="2:9" x14ac:dyDescent="0.4">
      <c r="B6" t="s">
        <v>239</v>
      </c>
      <c r="E6" s="23"/>
      <c r="G6" s="23"/>
      <c r="I6" s="23"/>
    </row>
    <row r="7" spans="2:9" x14ac:dyDescent="0.4">
      <c r="C7" s="22">
        <v>0.39583333333333331</v>
      </c>
      <c r="E7" s="23"/>
      <c r="G7" s="23"/>
      <c r="H7">
        <v>1</v>
      </c>
      <c r="I7" s="23">
        <v>70000</v>
      </c>
    </row>
    <row r="8" spans="2:9" x14ac:dyDescent="0.4">
      <c r="C8" s="22">
        <v>0.40972222222222221</v>
      </c>
      <c r="E8" s="23"/>
      <c r="G8" s="23"/>
      <c r="H8">
        <v>1</v>
      </c>
      <c r="I8" s="23">
        <v>480000</v>
      </c>
    </row>
    <row r="9" spans="2:9" x14ac:dyDescent="0.4">
      <c r="C9" s="22">
        <v>0.43055555555555558</v>
      </c>
      <c r="D9">
        <v>1</v>
      </c>
      <c r="E9" s="23">
        <v>840000</v>
      </c>
      <c r="G9" s="23"/>
      <c r="I9" s="23"/>
    </row>
    <row r="10" spans="2:9" x14ac:dyDescent="0.4">
      <c r="C10" s="22">
        <v>0.43541666666666667</v>
      </c>
      <c r="D10">
        <v>1</v>
      </c>
      <c r="E10" s="23">
        <v>720000</v>
      </c>
      <c r="G10" s="23"/>
      <c r="I10" s="23"/>
    </row>
    <row r="11" spans="2:9" x14ac:dyDescent="0.4">
      <c r="B11" t="s">
        <v>242</v>
      </c>
      <c r="D11">
        <v>0</v>
      </c>
      <c r="E11" s="23">
        <v>1560000</v>
      </c>
      <c r="G11" s="23"/>
      <c r="H11">
        <v>0</v>
      </c>
      <c r="I11" s="23">
        <v>550000</v>
      </c>
    </row>
    <row r="12" spans="2:9" x14ac:dyDescent="0.4">
      <c r="B12" t="s">
        <v>244</v>
      </c>
      <c r="D12" t="s">
        <v>246</v>
      </c>
      <c r="E12" s="23">
        <v>780000</v>
      </c>
      <c r="G12" s="23"/>
      <c r="H12" t="s">
        <v>246</v>
      </c>
      <c r="I12" s="23">
        <v>275000</v>
      </c>
    </row>
    <row r="13" spans="2:9" x14ac:dyDescent="0.4">
      <c r="B13" t="s">
        <v>240</v>
      </c>
      <c r="E13" s="23"/>
      <c r="G13" s="23"/>
      <c r="I13" s="23"/>
    </row>
    <row r="14" spans="2:9" x14ac:dyDescent="0.4">
      <c r="C14" s="22">
        <v>0.72986111111111107</v>
      </c>
      <c r="D14">
        <v>1</v>
      </c>
      <c r="E14" s="23">
        <v>210000</v>
      </c>
      <c r="G14" s="23"/>
      <c r="I14" s="23"/>
    </row>
    <row r="15" spans="2:9" x14ac:dyDescent="0.4">
      <c r="C15" s="22">
        <v>0.73472222222222228</v>
      </c>
      <c r="D15">
        <v>1</v>
      </c>
      <c r="E15" s="23">
        <v>60000</v>
      </c>
      <c r="G15" s="23"/>
      <c r="I15" s="23"/>
    </row>
    <row r="16" spans="2:9" x14ac:dyDescent="0.4">
      <c r="C16" s="22">
        <v>0.73750000000000004</v>
      </c>
      <c r="E16" s="23"/>
      <c r="F16">
        <v>1</v>
      </c>
      <c r="G16" s="23">
        <v>420000</v>
      </c>
      <c r="I16" s="23"/>
    </row>
    <row r="17" spans="2:9" x14ac:dyDescent="0.4">
      <c r="C17" s="22">
        <v>0.74097222222222225</v>
      </c>
      <c r="D17">
        <v>1</v>
      </c>
      <c r="E17" s="23">
        <v>210000</v>
      </c>
      <c r="G17" s="23"/>
      <c r="I17" s="23"/>
    </row>
    <row r="18" spans="2:9" x14ac:dyDescent="0.4">
      <c r="C18" s="22">
        <v>0.74722222222222223</v>
      </c>
      <c r="E18" s="23"/>
      <c r="F18">
        <v>1</v>
      </c>
      <c r="G18" s="23">
        <v>210000</v>
      </c>
      <c r="I18" s="23"/>
    </row>
    <row r="19" spans="2:9" x14ac:dyDescent="0.4">
      <c r="B19" t="s">
        <v>243</v>
      </c>
      <c r="D19">
        <v>0</v>
      </c>
      <c r="E19" s="23">
        <v>480000</v>
      </c>
      <c r="F19">
        <v>0</v>
      </c>
      <c r="G19" s="23">
        <v>630000</v>
      </c>
      <c r="I19" s="23"/>
    </row>
    <row r="20" spans="2:9" x14ac:dyDescent="0.4">
      <c r="B20" t="s">
        <v>245</v>
      </c>
      <c r="D20" t="s">
        <v>246</v>
      </c>
      <c r="E20" s="23">
        <v>160000</v>
      </c>
      <c r="F20" t="s">
        <v>246</v>
      </c>
      <c r="G20" s="23">
        <v>315000</v>
      </c>
      <c r="I20" s="23"/>
    </row>
    <row r="21" spans="2:9" x14ac:dyDescent="0.4">
      <c r="B21" t="s">
        <v>230</v>
      </c>
      <c r="D21">
        <v>5</v>
      </c>
      <c r="E21" s="23">
        <v>2040000</v>
      </c>
      <c r="F21">
        <v>2</v>
      </c>
      <c r="G21" s="23">
        <v>630000</v>
      </c>
      <c r="H21">
        <v>2</v>
      </c>
      <c r="I21" s="23">
        <v>550000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9021-6FE4-465E-A1B4-AD5EE3F72B36}">
  <sheetPr codeName="Sheet8"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14.3984375" bestFit="1" customWidth="1"/>
    <col min="4" max="6" width="12.3984375" bestFit="1" customWidth="1" outlineLevel="1"/>
  </cols>
  <sheetData>
    <row r="1" spans="2:6" ht="18" thickBot="1" x14ac:dyDescent="0.45"/>
    <row r="2" spans="2:6" x14ac:dyDescent="0.4">
      <c r="B2" s="27" t="s">
        <v>254</v>
      </c>
      <c r="C2" s="28"/>
      <c r="D2" s="34"/>
      <c r="E2" s="34"/>
      <c r="F2" s="34"/>
    </row>
    <row r="3" spans="2:6" collapsed="1" x14ac:dyDescent="0.4">
      <c r="B3" s="26"/>
      <c r="C3" s="26"/>
      <c r="D3" s="35" t="s">
        <v>256</v>
      </c>
      <c r="E3" s="35" t="s">
        <v>250</v>
      </c>
      <c r="F3" s="35" t="s">
        <v>252</v>
      </c>
    </row>
    <row r="4" spans="2:6" ht="93.6" hidden="1" outlineLevel="1" x14ac:dyDescent="0.4">
      <c r="B4" s="30"/>
      <c r="C4" s="30"/>
      <c r="E4" s="37" t="s">
        <v>251</v>
      </c>
      <c r="F4" s="37" t="s">
        <v>253</v>
      </c>
    </row>
    <row r="5" spans="2:6" x14ac:dyDescent="0.4">
      <c r="B5" s="31" t="s">
        <v>255</v>
      </c>
      <c r="C5" s="32"/>
      <c r="D5" s="29"/>
      <c r="E5" s="29"/>
      <c r="F5" s="29"/>
    </row>
    <row r="6" spans="2:6" outlineLevel="1" x14ac:dyDescent="0.4">
      <c r="B6" s="30"/>
      <c r="C6" s="30" t="s">
        <v>247</v>
      </c>
      <c r="D6" s="24">
        <v>0.4</v>
      </c>
      <c r="E6" s="36">
        <v>0.45</v>
      </c>
      <c r="F6" s="36">
        <v>0.35</v>
      </c>
    </row>
    <row r="7" spans="2:6" outlineLevel="1" x14ac:dyDescent="0.4">
      <c r="B7" s="30"/>
      <c r="C7" s="30" t="s">
        <v>248</v>
      </c>
      <c r="D7" s="24">
        <v>0.4</v>
      </c>
      <c r="E7" s="36">
        <v>0.35</v>
      </c>
      <c r="F7" s="36">
        <v>0.45</v>
      </c>
    </row>
    <row r="8" spans="2:6" x14ac:dyDescent="0.4">
      <c r="B8" s="31" t="s">
        <v>257</v>
      </c>
      <c r="C8" s="32"/>
      <c r="D8" s="29"/>
      <c r="E8" s="29"/>
      <c r="F8" s="29"/>
    </row>
    <row r="9" spans="2:6" ht="18" outlineLevel="1" thickBot="1" x14ac:dyDescent="0.45">
      <c r="B9" s="33"/>
      <c r="C9" s="33" t="s">
        <v>249</v>
      </c>
      <c r="D9" s="25">
        <v>92.4</v>
      </c>
      <c r="E9" s="25">
        <v>92.45</v>
      </c>
      <c r="F9" s="25">
        <v>92.35</v>
      </c>
    </row>
    <row r="10" spans="2:6" x14ac:dyDescent="0.4">
      <c r="B10" t="s">
        <v>258</v>
      </c>
    </row>
    <row r="11" spans="2:6" x14ac:dyDescent="0.4">
      <c r="B11" t="s">
        <v>259</v>
      </c>
    </row>
    <row r="12" spans="2:6" x14ac:dyDescent="0.4">
      <c r="B12" t="s">
        <v>260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topLeftCell="A2" workbookViewId="0">
      <selection activeCell="H15" sqref="H15"/>
    </sheetView>
  </sheetViews>
  <sheetFormatPr defaultRowHeight="17.399999999999999" x14ac:dyDescent="0.4"/>
  <sheetData>
    <row r="1" spans="1:11" x14ac:dyDescent="0.4">
      <c r="A1" s="14" t="s">
        <v>98</v>
      </c>
      <c r="B1" s="14"/>
    </row>
    <row r="2" spans="1:11" x14ac:dyDescent="0.4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40" t="s">
        <v>124</v>
      </c>
      <c r="I2" s="40"/>
      <c r="J2" s="40"/>
      <c r="K2" s="40"/>
    </row>
    <row r="3" spans="1:11" x14ac:dyDescent="0.4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 t="shared" ref="F3:F23" si="0"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4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 t="shared" si="0"/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4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 t="shared" si="0"/>
        <v>86.4</v>
      </c>
    </row>
    <row r="6" spans="1:11" x14ac:dyDescent="0.4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 t="shared" si="0"/>
        <v>85.800000000000011</v>
      </c>
    </row>
    <row r="7" spans="1:11" x14ac:dyDescent="0.4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 t="shared" si="0"/>
        <v>84.4</v>
      </c>
    </row>
    <row r="8" spans="1:11" x14ac:dyDescent="0.4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 t="shared" si="0"/>
        <v>94.800000000000011</v>
      </c>
    </row>
    <row r="9" spans="1:11" x14ac:dyDescent="0.4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 t="shared" si="0"/>
        <v>88.600000000000009</v>
      </c>
    </row>
    <row r="10" spans="1:11" x14ac:dyDescent="0.4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 t="shared" si="0"/>
        <v>87.199999999999989</v>
      </c>
    </row>
    <row r="11" spans="1:11" x14ac:dyDescent="0.4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 t="shared" si="0"/>
        <v>87.000000000000014</v>
      </c>
    </row>
    <row r="12" spans="1:11" x14ac:dyDescent="0.4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 t="shared" si="0"/>
        <v>83.6</v>
      </c>
    </row>
    <row r="13" spans="1:11" x14ac:dyDescent="0.4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 t="shared" si="0"/>
        <v>81.2</v>
      </c>
    </row>
    <row r="14" spans="1:11" x14ac:dyDescent="0.4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 t="shared" si="0"/>
        <v>98.800000000000011</v>
      </c>
      <c r="H14" s="14"/>
    </row>
    <row r="15" spans="1:11" x14ac:dyDescent="0.4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 t="shared" si="0"/>
        <v>93.2</v>
      </c>
      <c r="H15" s="14"/>
    </row>
    <row r="16" spans="1:11" x14ac:dyDescent="0.4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 t="shared" si="0"/>
        <v>88</v>
      </c>
      <c r="H16" s="14"/>
    </row>
    <row r="17" spans="1:8" x14ac:dyDescent="0.4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 t="shared" si="0"/>
        <v>85.4</v>
      </c>
      <c r="H17" s="14"/>
    </row>
    <row r="18" spans="1:8" x14ac:dyDescent="0.4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 t="shared" si="0"/>
        <v>78.8</v>
      </c>
    </row>
    <row r="19" spans="1:8" x14ac:dyDescent="0.4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 t="shared" si="0"/>
        <v>94.4</v>
      </c>
    </row>
    <row r="20" spans="1:8" x14ac:dyDescent="0.4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 t="shared" si="0"/>
        <v>89.6</v>
      </c>
    </row>
    <row r="21" spans="1:8" x14ac:dyDescent="0.4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 t="shared" si="0"/>
        <v>87.800000000000011</v>
      </c>
    </row>
    <row r="22" spans="1:8" x14ac:dyDescent="0.4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 t="shared" si="0"/>
        <v>83.4</v>
      </c>
    </row>
    <row r="23" spans="1:8" x14ac:dyDescent="0.4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 t="shared" si="0"/>
        <v>81.8</v>
      </c>
    </row>
  </sheetData>
  <scenarios current="0" sqref="F3">
    <scenario name="중간비율증가" locked="1" count="2" user="DH K" comment="만든 사람 DH K 날짜 2024-12-01_x000a_수정한 사람 DH K 날짜 2024-12-01">
      <inputCells r="J4" val="0.45" numFmtId="9"/>
      <inputCells r="K4" val="0.35" numFmtId="9"/>
    </scenario>
    <scenario name="기말비율증가" locked="1" count="2" user="DH K" comment="만든 사람 DH K 날짜 2024-12-01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showFormulas="1" workbookViewId="0">
      <selection activeCell="F4" sqref="F4:F19"/>
    </sheetView>
  </sheetViews>
  <sheetFormatPr defaultRowHeight="17.399999999999999" x14ac:dyDescent="0.4"/>
  <cols>
    <col min="1" max="1" width="3.5" bestFit="1" customWidth="1"/>
    <col min="2" max="2" width="3.296875" bestFit="1" customWidth="1"/>
    <col min="3" max="3" width="3.5" bestFit="1" customWidth="1"/>
    <col min="4" max="4" width="3.296875" bestFit="1" customWidth="1"/>
    <col min="5" max="5" width="6.796875" customWidth="1"/>
    <col min="6" max="6" width="4.69921875" customWidth="1"/>
    <col min="7" max="7" width="2.59765625" customWidth="1"/>
    <col min="8" max="8" width="6.19921875" customWidth="1"/>
  </cols>
  <sheetData>
    <row r="1" spans="1:6" x14ac:dyDescent="0.4">
      <c r="A1" s="41" t="s">
        <v>193</v>
      </c>
      <c r="B1" s="41"/>
      <c r="C1" s="41"/>
      <c r="D1" s="41"/>
      <c r="E1" s="41"/>
      <c r="F1" s="41"/>
    </row>
    <row r="3" spans="1:6" x14ac:dyDescent="0.4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4">
      <c r="A4" s="4" t="s">
        <v>160</v>
      </c>
      <c r="B4" s="4" t="s">
        <v>161</v>
      </c>
      <c r="C4" s="4" t="s">
        <v>195</v>
      </c>
      <c r="D4" s="42">
        <v>1201</v>
      </c>
      <c r="E4" s="4" t="s">
        <v>162</v>
      </c>
      <c r="F4" s="16">
        <v>150000</v>
      </c>
    </row>
    <row r="5" spans="1:6" x14ac:dyDescent="0.4">
      <c r="A5" s="4" t="s">
        <v>163</v>
      </c>
      <c r="B5" s="4" t="s">
        <v>164</v>
      </c>
      <c r="C5" s="4" t="s">
        <v>165</v>
      </c>
      <c r="D5" s="42">
        <v>21002</v>
      </c>
      <c r="E5" s="4" t="s">
        <v>166</v>
      </c>
      <c r="F5" s="16">
        <v>300000</v>
      </c>
    </row>
    <row r="6" spans="1:6" x14ac:dyDescent="0.4">
      <c r="A6" s="4" t="s">
        <v>167</v>
      </c>
      <c r="B6" s="4" t="s">
        <v>161</v>
      </c>
      <c r="C6" s="4" t="s">
        <v>168</v>
      </c>
      <c r="D6" s="42">
        <v>2103</v>
      </c>
      <c r="E6" s="4" t="s">
        <v>169</v>
      </c>
      <c r="F6" s="16">
        <v>170000</v>
      </c>
    </row>
    <row r="7" spans="1:6" x14ac:dyDescent="0.4">
      <c r="A7" s="4" t="s">
        <v>170</v>
      </c>
      <c r="B7" s="4" t="s">
        <v>161</v>
      </c>
      <c r="C7" s="4" t="s">
        <v>196</v>
      </c>
      <c r="D7" s="42">
        <v>2302</v>
      </c>
      <c r="E7" s="4" t="s">
        <v>162</v>
      </c>
      <c r="F7" s="16">
        <v>150000</v>
      </c>
    </row>
    <row r="8" spans="1:6" x14ac:dyDescent="0.4">
      <c r="A8" s="4" t="s">
        <v>171</v>
      </c>
      <c r="B8" s="4" t="s">
        <v>161</v>
      </c>
      <c r="C8" s="4" t="s">
        <v>172</v>
      </c>
      <c r="D8" s="42">
        <v>1101</v>
      </c>
      <c r="E8" s="4" t="s">
        <v>162</v>
      </c>
      <c r="F8" s="16">
        <v>150000</v>
      </c>
    </row>
    <row r="9" spans="1:6" x14ac:dyDescent="0.4">
      <c r="A9" s="4" t="s">
        <v>173</v>
      </c>
      <c r="B9" s="4" t="s">
        <v>174</v>
      </c>
      <c r="C9" s="4" t="s">
        <v>197</v>
      </c>
      <c r="D9" s="42">
        <v>2303</v>
      </c>
      <c r="E9" s="4" t="s">
        <v>162</v>
      </c>
      <c r="F9" s="16">
        <v>100000</v>
      </c>
    </row>
    <row r="10" spans="1:6" x14ac:dyDescent="0.4">
      <c r="A10" s="4" t="s">
        <v>175</v>
      </c>
      <c r="B10" s="4" t="s">
        <v>164</v>
      </c>
      <c r="C10" s="4" t="s">
        <v>198</v>
      </c>
      <c r="D10" s="42">
        <v>11303</v>
      </c>
      <c r="E10" s="4" t="s">
        <v>176</v>
      </c>
      <c r="F10" s="16">
        <v>250000</v>
      </c>
    </row>
    <row r="11" spans="1:6" x14ac:dyDescent="0.4">
      <c r="A11" s="4" t="s">
        <v>177</v>
      </c>
      <c r="B11" s="4" t="s">
        <v>164</v>
      </c>
      <c r="C11" s="4" t="s">
        <v>178</v>
      </c>
      <c r="D11" s="42">
        <v>31201</v>
      </c>
      <c r="E11" s="4" t="s">
        <v>166</v>
      </c>
      <c r="F11" s="16">
        <v>300000</v>
      </c>
    </row>
    <row r="12" spans="1:6" x14ac:dyDescent="0.4">
      <c r="A12" s="4" t="s">
        <v>179</v>
      </c>
      <c r="B12" s="4" t="s">
        <v>161</v>
      </c>
      <c r="C12" s="4" t="s">
        <v>199</v>
      </c>
      <c r="D12" s="42">
        <v>2203</v>
      </c>
      <c r="E12" s="4" t="s">
        <v>169</v>
      </c>
      <c r="F12" s="16">
        <v>170000</v>
      </c>
    </row>
    <row r="13" spans="1:6" x14ac:dyDescent="0.4">
      <c r="A13" s="4" t="s">
        <v>180</v>
      </c>
      <c r="B13" s="4" t="s">
        <v>164</v>
      </c>
      <c r="C13" s="4" t="s">
        <v>181</v>
      </c>
      <c r="D13" s="42">
        <v>31101</v>
      </c>
      <c r="E13" s="4" t="s">
        <v>176</v>
      </c>
      <c r="F13" s="16">
        <v>250000</v>
      </c>
    </row>
    <row r="14" spans="1:6" x14ac:dyDescent="0.4">
      <c r="A14" s="4" t="s">
        <v>182</v>
      </c>
      <c r="B14" s="4" t="s">
        <v>161</v>
      </c>
      <c r="C14" s="4" t="s">
        <v>183</v>
      </c>
      <c r="D14" s="42">
        <v>2102</v>
      </c>
      <c r="E14" s="4" t="s">
        <v>162</v>
      </c>
      <c r="F14" s="16">
        <v>150000</v>
      </c>
    </row>
    <row r="15" spans="1:6" x14ac:dyDescent="0.4">
      <c r="A15" s="4" t="s">
        <v>184</v>
      </c>
      <c r="B15" s="4" t="s">
        <v>174</v>
      </c>
      <c r="C15" s="4" t="s">
        <v>200</v>
      </c>
      <c r="D15" s="42">
        <v>1302</v>
      </c>
      <c r="E15" s="4" t="s">
        <v>185</v>
      </c>
      <c r="F15" s="16">
        <v>80000</v>
      </c>
    </row>
    <row r="16" spans="1:6" x14ac:dyDescent="0.4">
      <c r="A16" s="4" t="s">
        <v>186</v>
      </c>
      <c r="B16" s="4" t="s">
        <v>174</v>
      </c>
      <c r="C16" s="4" t="s">
        <v>187</v>
      </c>
      <c r="D16" s="42">
        <v>2301</v>
      </c>
      <c r="E16" s="4" t="s">
        <v>185</v>
      </c>
      <c r="F16" s="16">
        <v>80000</v>
      </c>
    </row>
    <row r="17" spans="1:6" x14ac:dyDescent="0.4">
      <c r="A17" s="4" t="s">
        <v>188</v>
      </c>
      <c r="B17" s="4" t="s">
        <v>174</v>
      </c>
      <c r="C17" s="4" t="s">
        <v>189</v>
      </c>
      <c r="D17" s="42">
        <v>1301</v>
      </c>
      <c r="E17" s="4" t="s">
        <v>185</v>
      </c>
      <c r="F17" s="16">
        <v>80000</v>
      </c>
    </row>
    <row r="18" spans="1:6" x14ac:dyDescent="0.4">
      <c r="A18" s="4" t="s">
        <v>190</v>
      </c>
      <c r="B18" s="4" t="s">
        <v>164</v>
      </c>
      <c r="C18" s="4" t="s">
        <v>201</v>
      </c>
      <c r="D18" s="42">
        <v>31104</v>
      </c>
      <c r="E18" s="4" t="s">
        <v>166</v>
      </c>
      <c r="F18" s="16">
        <v>300000</v>
      </c>
    </row>
    <row r="19" spans="1:6" x14ac:dyDescent="0.4">
      <c r="A19" s="4" t="s">
        <v>191</v>
      </c>
      <c r="B19" s="4" t="s">
        <v>174</v>
      </c>
      <c r="C19" s="4" t="s">
        <v>192</v>
      </c>
      <c r="D19" s="42">
        <v>3301</v>
      </c>
      <c r="E19" s="4" t="s">
        <v>185</v>
      </c>
      <c r="F19" s="16">
        <v>80000</v>
      </c>
    </row>
  </sheetData>
  <mergeCells count="1">
    <mergeCell ref="A1:F1"/>
  </mergeCells>
  <phoneticPr fontId="1" type="noConversion"/>
  <conditionalFormatting sqref="F4:F19">
    <cfRule type="iconSet" priority="7">
      <iconSet>
        <cfvo type="percent" val="0"/>
        <cfvo type="num" val="150000"/>
        <cfvo type="num" val="250000"/>
      </iconSet>
    </cfRule>
    <cfRule type="iconSet" priority="6">
      <iconSet>
        <cfvo type="percent" val="0"/>
        <cfvo type="num" val="150000"/>
        <cfvo type="num" val="250000"/>
      </iconSet>
    </cfRule>
    <cfRule type="iconSet" priority="5">
      <iconSet>
        <cfvo type="percent" val="0"/>
        <cfvo type="num" val="150000"/>
        <cfvo type="num" val="250000"/>
      </iconSet>
    </cfRule>
    <cfRule type="iconSet" priority="4">
      <iconSet>
        <cfvo type="percent" val="0"/>
        <cfvo type="num" val="150000"/>
        <cfvo type="num" val="250000"/>
      </iconSet>
    </cfRule>
    <cfRule type="iconSet" priority="3">
      <iconSet>
        <cfvo type="percent" val="0"/>
        <cfvo type="num" val="150000"/>
        <cfvo type="num" val="250000"/>
      </iconSet>
    </cfRule>
    <cfRule type="iconSet" priority="2">
      <iconSet>
        <cfvo type="percent" val="0"/>
        <cfvo type="num" val="150000"/>
        <cfvo type="num" val="250000"/>
      </iconSet>
    </cfRule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topLeftCell="A7" workbookViewId="0">
      <selection activeCell="J22" sqref="J22"/>
    </sheetView>
  </sheetViews>
  <sheetFormatPr defaultRowHeight="17.399999999999999" x14ac:dyDescent="0.4"/>
  <cols>
    <col min="2" max="2" width="11.5" customWidth="1"/>
    <col min="3" max="4" width="10.8984375" bestFit="1" customWidth="1"/>
    <col min="5" max="5" width="10.3984375" customWidth="1"/>
  </cols>
  <sheetData>
    <row r="1" spans="1:5" x14ac:dyDescent="0.4">
      <c r="E1" s="17" t="s">
        <v>202</v>
      </c>
    </row>
    <row r="2" spans="1:5" x14ac:dyDescent="0.4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4">
      <c r="A3" s="4" t="s">
        <v>203</v>
      </c>
      <c r="B3" s="18">
        <v>-0.02</v>
      </c>
      <c r="C3" s="19">
        <v>26857</v>
      </c>
      <c r="D3" s="19">
        <v>10325</v>
      </c>
      <c r="E3" s="19">
        <v>8578</v>
      </c>
    </row>
    <row r="4" spans="1:5" x14ac:dyDescent="0.4">
      <c r="A4" s="4" t="s">
        <v>204</v>
      </c>
      <c r="B4" s="18">
        <v>0.04</v>
      </c>
      <c r="C4" s="19">
        <v>128511</v>
      </c>
      <c r="D4" s="19">
        <v>50533</v>
      </c>
      <c r="E4" s="19">
        <v>44161</v>
      </c>
    </row>
    <row r="5" spans="1:5" x14ac:dyDescent="0.4">
      <c r="A5" s="4" t="s">
        <v>205</v>
      </c>
      <c r="B5" s="18">
        <v>0.08</v>
      </c>
      <c r="C5" s="19">
        <v>43574</v>
      </c>
      <c r="D5" s="19">
        <v>16153</v>
      </c>
      <c r="E5" s="19">
        <v>20668</v>
      </c>
    </row>
    <row r="6" spans="1:5" x14ac:dyDescent="0.4">
      <c r="A6" s="4" t="s">
        <v>206</v>
      </c>
      <c r="B6" s="18">
        <v>0.12</v>
      </c>
      <c r="C6" s="19">
        <v>25020</v>
      </c>
      <c r="D6" s="19">
        <v>9145</v>
      </c>
      <c r="E6" s="19">
        <v>7570</v>
      </c>
    </row>
    <row r="7" spans="1:5" x14ac:dyDescent="0.4">
      <c r="A7" s="4" t="s">
        <v>207</v>
      </c>
      <c r="B7" s="18">
        <v>0.01</v>
      </c>
      <c r="C7" s="19">
        <v>21771</v>
      </c>
      <c r="D7" s="19">
        <v>7795</v>
      </c>
      <c r="E7" s="19">
        <v>6680</v>
      </c>
    </row>
    <row r="8" spans="1:5" x14ac:dyDescent="0.4">
      <c r="A8" s="4" t="s">
        <v>208</v>
      </c>
      <c r="B8" s="18">
        <v>0.02</v>
      </c>
      <c r="C8" s="19">
        <v>47765</v>
      </c>
      <c r="D8" s="19">
        <v>15562</v>
      </c>
      <c r="E8" s="19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G19" sqref="G19"/>
    </sheetView>
  </sheetViews>
  <sheetFormatPr defaultRowHeight="17.399999999999999" x14ac:dyDescent="0.4"/>
  <cols>
    <col min="1" max="1" width="10.8984375" customWidth="1"/>
    <col min="2" max="2" width="11.09765625" bestFit="1" customWidth="1"/>
    <col min="4" max="4" width="18" customWidth="1"/>
    <col min="5" max="5" width="10.5" customWidth="1"/>
    <col min="6" max="6" width="11.8984375" customWidth="1"/>
    <col min="8" max="8" width="17.59765625" customWidth="1"/>
  </cols>
  <sheetData>
    <row r="2" spans="1:8" x14ac:dyDescent="0.4">
      <c r="A2" t="s">
        <v>98</v>
      </c>
      <c r="H2" t="s">
        <v>115</v>
      </c>
    </row>
    <row r="3" spans="1:8" x14ac:dyDescent="0.4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4">
      <c r="A4" s="9" t="s">
        <v>213</v>
      </c>
      <c r="B4" s="20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4">
      <c r="A5" s="9"/>
      <c r="B5" s="20"/>
      <c r="C5" s="9"/>
      <c r="D5" s="9"/>
      <c r="E5" s="9"/>
      <c r="F5" s="9"/>
      <c r="H5" s="4" t="s">
        <v>224</v>
      </c>
    </row>
    <row r="6" spans="1:8" x14ac:dyDescent="0.4">
      <c r="A6" s="9"/>
      <c r="B6" s="9"/>
      <c r="C6" s="9"/>
      <c r="D6" s="9"/>
      <c r="E6" s="9"/>
      <c r="F6" s="9"/>
      <c r="H6" s="4" t="s">
        <v>225</v>
      </c>
    </row>
    <row r="7" spans="1:8" x14ac:dyDescent="0.4">
      <c r="A7" s="9"/>
      <c r="B7" s="9"/>
      <c r="C7" s="9"/>
      <c r="D7" s="9"/>
      <c r="E7" s="9"/>
      <c r="F7" s="9"/>
      <c r="H7" s="4" t="s">
        <v>226</v>
      </c>
    </row>
    <row r="8" spans="1:8" x14ac:dyDescent="0.4">
      <c r="A8" s="9"/>
      <c r="B8" s="9"/>
      <c r="C8" s="9"/>
      <c r="D8" s="9"/>
      <c r="E8" s="9"/>
      <c r="F8" s="9"/>
      <c r="H8" s="4" t="s">
        <v>215</v>
      </c>
    </row>
    <row r="9" spans="1:8" x14ac:dyDescent="0.4">
      <c r="A9" s="9"/>
      <c r="B9" s="9"/>
      <c r="C9" s="9"/>
      <c r="D9" s="9"/>
      <c r="E9" s="9"/>
      <c r="F9" s="9"/>
      <c r="H9" s="4" t="s">
        <v>227</v>
      </c>
    </row>
    <row r="10" spans="1:8" x14ac:dyDescent="0.4">
      <c r="A10" s="9"/>
      <c r="B10" s="9"/>
      <c r="C10" s="9"/>
      <c r="D10" s="9"/>
      <c r="E10" s="9"/>
      <c r="F10" s="9"/>
      <c r="H10" s="4" t="s">
        <v>208</v>
      </c>
    </row>
    <row r="11" spans="1:8" x14ac:dyDescent="0.4">
      <c r="A11" s="9"/>
      <c r="B11" s="9"/>
      <c r="C11" s="9"/>
      <c r="D11" s="9"/>
      <c r="E11" s="9"/>
      <c r="F11" s="9"/>
    </row>
    <row r="12" spans="1:8" x14ac:dyDescent="0.4">
      <c r="A12" s="9"/>
      <c r="B12" s="9"/>
      <c r="C12" s="9"/>
      <c r="D12" s="9"/>
      <c r="E12" s="9"/>
      <c r="F12" s="9"/>
    </row>
    <row r="13" spans="1:8" x14ac:dyDescent="0.4">
      <c r="A13" s="9"/>
      <c r="B13" s="9"/>
      <c r="C13" s="9"/>
      <c r="D13" s="9"/>
      <c r="E13" s="9"/>
      <c r="F13" s="9"/>
    </row>
    <row r="14" spans="1:8" x14ac:dyDescent="0.4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525780</xdr:colOff>
                <xdr:row>0</xdr:row>
                <xdr:rowOff>45720</xdr:rowOff>
              </from>
              <to>
                <xdr:col>5</xdr:col>
                <xdr:colOff>845820</xdr:colOff>
                <xdr:row>1</xdr:row>
                <xdr:rowOff>129540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DH K</cp:lastModifiedBy>
  <cp:lastPrinted>2024-11-30T23:36:33Z</cp:lastPrinted>
  <dcterms:created xsi:type="dcterms:W3CDTF">2023-07-14T11:40:39Z</dcterms:created>
  <dcterms:modified xsi:type="dcterms:W3CDTF">2024-11-30T23:44:42Z</dcterms:modified>
</cp:coreProperties>
</file>