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9490aeb27696ac/Desktop/모의/"/>
    </mc:Choice>
  </mc:AlternateContent>
  <xr:revisionPtr revIDLastSave="237" documentId="13_ncr:1_{3816708D-ADA5-4709-ABC5-EAB54A33E954}" xr6:coauthVersionLast="47" xr6:coauthVersionMax="47" xr10:uidLastSave="{8888F031-B934-4106-A847-1EDC680D5FD8}"/>
  <bookViews>
    <workbookView xWindow="-120" yWindow="-120" windowWidth="29040" windowHeight="15720" activeTab="6" xr2:uid="{1EA7D4BC-0E71-467A-81F4-8371BAA0CFDB}"/>
  </bookViews>
  <sheets>
    <sheet name="기본작업-1" sheetId="1" r:id="rId1"/>
    <sheet name="기본작업-2" sheetId="2" r:id="rId2"/>
    <sheet name="기본작업-3" sheetId="3" r:id="rId3"/>
    <sheet name="Sheet2" sheetId="14" r:id="rId4"/>
    <sheet name="계산작업" sheetId="11" r:id="rId5"/>
    <sheet name="분석작업-1" sheetId="5" r:id="rId6"/>
    <sheet name="Sheet1" sheetId="12" r:id="rId7"/>
    <sheet name="분석작업-2" sheetId="6" r:id="rId8"/>
    <sheet name="매크로작업" sheetId="7" r:id="rId9"/>
    <sheet name="차트작업" sheetId="8" r:id="rId10"/>
  </sheets>
  <definedNames>
    <definedName name="_xlnm._FilterDatabase" localSheetId="3" hidden="1">Sheet2!$A$3:$G$18</definedName>
    <definedName name="_xlnm._FilterDatabase" localSheetId="2" hidden="1">'기본작업-3'!$A$3:$G$18</definedName>
    <definedName name="_xleta.COUNT" hidden="1" xlm="1">#NAME?</definedName>
    <definedName name="_xleta.COUNTIF" hidden="1" xlm="1">#NAME?</definedName>
    <definedName name="_xleta.DAY" hidden="1" xlm="1">#NAME?</definedName>
    <definedName name="_xleta.IF" hidden="1" xlm="1">#NAME?</definedName>
    <definedName name="_xleta.LARGE" hidden="1" xlm="1">#NAME?</definedName>
    <definedName name="_xleta.SMALL" hidden="1" xlm="1">#NAME?</definedName>
    <definedName name="_xlnm.Criteria" localSheetId="3">Sheet2!$A$21:$B$22</definedName>
    <definedName name="_xlnm.Criteria" localSheetId="2">'기본작업-3'!$A$21:$B$22</definedName>
    <definedName name="_xlnm.Extract" localSheetId="3">Sheet2!$A$25:$E$25</definedName>
    <definedName name="_xlnm.Extract" localSheetId="2">'기본작업-3'!$A$25:$E$25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2" l="1"/>
  <c r="B5" i="12"/>
  <c r="B22" i="14"/>
  <c r="C9" i="12"/>
  <c r="B22" i="3" l="1"/>
  <c r="I4" i="11"/>
  <c r="I5" i="11"/>
  <c r="I6" i="11"/>
  <c r="I7" i="11"/>
  <c r="I8" i="11"/>
  <c r="I9" i="11"/>
  <c r="I10" i="11"/>
  <c r="I11" i="11"/>
  <c r="I3" i="11"/>
  <c r="I16" i="11"/>
  <c r="I17" i="11"/>
  <c r="I18" i="11"/>
  <c r="I19" i="11"/>
  <c r="I20" i="11"/>
  <c r="I21" i="11"/>
  <c r="I22" i="11"/>
  <c r="I23" i="11"/>
  <c r="I24" i="11"/>
  <c r="I15" i="11"/>
  <c r="D24" i="11"/>
  <c r="E20" i="5"/>
  <c r="D20" i="5"/>
  <c r="E14" i="5"/>
  <c r="D14" i="5"/>
  <c r="E8" i="5"/>
  <c r="E22" i="5" s="1"/>
  <c r="D8" i="5"/>
  <c r="D35" i="11"/>
  <c r="D4" i="11" a="1"/>
  <c r="D4" i="11" s="1"/>
  <c r="D5" i="11" a="1"/>
  <c r="D5" i="11"/>
  <c r="D6" i="11" a="1"/>
  <c r="D6" i="11" s="1"/>
  <c r="D7" i="11" a="1"/>
  <c r="D7" i="11"/>
  <c r="D8" i="11" a="1"/>
  <c r="D8" i="11" s="1"/>
  <c r="D9" i="11" a="1"/>
  <c r="D9" i="11"/>
  <c r="D10" i="11" a="1"/>
  <c r="D10" i="11" s="1"/>
  <c r="D11" i="11" a="1"/>
  <c r="D11" i="11" s="1"/>
  <c r="D3" i="11" a="1"/>
  <c r="D3" i="11" s="1"/>
  <c r="D5" i="7"/>
  <c r="D6" i="7"/>
  <c r="D7" i="7"/>
  <c r="D8" i="7"/>
  <c r="D9" i="7"/>
  <c r="D10" i="7"/>
  <c r="D11" i="7"/>
  <c r="D12" i="7"/>
  <c r="D13" i="7"/>
  <c r="D4" i="7"/>
  <c r="E21" i="5"/>
  <c r="D21" i="5"/>
  <c r="E15" i="5"/>
  <c r="D15" i="5"/>
  <c r="E9" i="5"/>
  <c r="D9" i="5"/>
  <c r="D22" i="5" s="1"/>
  <c r="E23" i="5" l="1"/>
  <c r="D23" i="5"/>
  <c r="E4" i="8" l="1"/>
  <c r="E5" i="8"/>
  <c r="E6" i="8"/>
  <c r="E7" i="8"/>
  <c r="E8" i="8"/>
  <c r="B5" i="6"/>
  <c r="F4" i="5"/>
  <c r="F16" i="5"/>
  <c r="F17" i="5"/>
  <c r="F11" i="5"/>
  <c r="F5" i="5"/>
  <c r="F6" i="5"/>
  <c r="F18" i="5"/>
  <c r="F12" i="5"/>
  <c r="F7" i="5"/>
  <c r="F13" i="5"/>
  <c r="F19" i="5"/>
  <c r="F10" i="5"/>
  <c r="F14" i="5" s="1"/>
  <c r="F8" i="5" l="1"/>
  <c r="F20" i="5"/>
  <c r="F21" i="5"/>
  <c r="F9" i="5"/>
  <c r="F15" i="5"/>
  <c r="F22" i="5" s="1"/>
  <c r="F23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<sst xmlns="http://schemas.openxmlformats.org/spreadsheetml/2006/main" count="413" uniqueCount="258">
  <si>
    <t>중고차 시세 정보</t>
  </si>
  <si>
    <t>판매가</t>
  </si>
  <si>
    <t>[표1]</t>
  </si>
  <si>
    <t>[표2]</t>
  </si>
  <si>
    <t>신발 판매현황</t>
  </si>
  <si>
    <t>이름</t>
  </si>
  <si>
    <t>평균</t>
  </si>
  <si>
    <t>구분</t>
  </si>
  <si>
    <t>판매량</t>
  </si>
  <si>
    <t>비고</t>
  </si>
  <si>
    <t>슬리퍼</t>
  </si>
  <si>
    <t>런닝화</t>
  </si>
  <si>
    <t>샌들</t>
  </si>
  <si>
    <t>등산화</t>
  </si>
  <si>
    <t>트레킹화</t>
  </si>
  <si>
    <t>축구화</t>
  </si>
  <si>
    <t>풋살화</t>
  </si>
  <si>
    <t>농구화</t>
  </si>
  <si>
    <t>골프화</t>
  </si>
  <si>
    <t>[표3]</t>
  </si>
  <si>
    <t>사원 관리 명부</t>
  </si>
  <si>
    <t>[표4]</t>
  </si>
  <si>
    <t>사원번호</t>
  </si>
  <si>
    <t>부서</t>
  </si>
  <si>
    <t>급여</t>
  </si>
  <si>
    <t>TZ2600</t>
  </si>
  <si>
    <t>노아연</t>
  </si>
  <si>
    <t>생산부</t>
  </si>
  <si>
    <t>PQ2991</t>
  </si>
  <si>
    <t>장제연</t>
  </si>
  <si>
    <t>총무부</t>
  </si>
  <si>
    <t>SS1603</t>
  </si>
  <si>
    <t>한민국</t>
  </si>
  <si>
    <t>영업부</t>
  </si>
  <si>
    <t>LY1833</t>
  </si>
  <si>
    <t>우정아</t>
  </si>
  <si>
    <t>PV1748</t>
  </si>
  <si>
    <t>곽범상</t>
  </si>
  <si>
    <t>RB2199</t>
  </si>
  <si>
    <t>한윤태</t>
  </si>
  <si>
    <t>IW2573</t>
  </si>
  <si>
    <t>허승민</t>
  </si>
  <si>
    <t>KM2550</t>
  </si>
  <si>
    <t>고여준</t>
  </si>
  <si>
    <t>NF1772</t>
  </si>
  <si>
    <t>이재영</t>
  </si>
  <si>
    <t>영업부 사원들의 급여 평균</t>
  </si>
  <si>
    <t>[표5]</t>
  </si>
  <si>
    <t>통신비 납부 현황</t>
  </si>
  <si>
    <t>사용시간</t>
  </si>
  <si>
    <t>납부요금</t>
  </si>
  <si>
    <t>고객명</t>
  </si>
  <si>
    <t>배성수</t>
  </si>
  <si>
    <t>박유신</t>
  </si>
  <si>
    <t>황영철</t>
  </si>
  <si>
    <t>허정민</t>
  </si>
  <si>
    <t>김서하</t>
  </si>
  <si>
    <t>이설빈</t>
  </si>
  <si>
    <t>강성훈</t>
  </si>
  <si>
    <t>가장 적은 요금 납부하는 고객명</t>
  </si>
  <si>
    <t>김소연</t>
  </si>
  <si>
    <t>상품명</t>
  </si>
  <si>
    <t>분류</t>
  </si>
  <si>
    <t>준비수량</t>
  </si>
  <si>
    <t>예상매출액</t>
  </si>
  <si>
    <t>퍼펙트썬블럭</t>
  </si>
  <si>
    <t>뷰티</t>
  </si>
  <si>
    <t>30day아이크림</t>
  </si>
  <si>
    <t>파우더팩트</t>
  </si>
  <si>
    <t>한약품은닭</t>
  </si>
  <si>
    <t>식품</t>
  </si>
  <si>
    <t>진짜사골곰탕</t>
  </si>
  <si>
    <t>직화떡갈비</t>
  </si>
  <si>
    <t>에듀테이블</t>
  </si>
  <si>
    <t>아동완구</t>
  </si>
  <si>
    <t>그랜드키친</t>
  </si>
  <si>
    <t>노래하는인형</t>
  </si>
  <si>
    <t>합계</t>
  </si>
  <si>
    <t>상공홈쇼핑 주문 현황</t>
    <phoneticPr fontId="1" type="noConversion"/>
  </si>
  <si>
    <t>주문번호</t>
  </si>
  <si>
    <t>주문자명</t>
  </si>
  <si>
    <t>주문수량</t>
  </si>
  <si>
    <t>회원등급</t>
  </si>
  <si>
    <t>결제금액</t>
  </si>
  <si>
    <t>결제방법</t>
  </si>
  <si>
    <t>지급포인트</t>
  </si>
  <si>
    <t>A-0202</t>
  </si>
  <si>
    <t>최유정</t>
  </si>
  <si>
    <t>우수</t>
  </si>
  <si>
    <t>포인트</t>
  </si>
  <si>
    <t>P-0703</t>
  </si>
  <si>
    <t>양상미</t>
  </si>
  <si>
    <t>일반</t>
  </si>
  <si>
    <t>카드</t>
  </si>
  <si>
    <t>A-0201</t>
  </si>
  <si>
    <t>노효상</t>
  </si>
  <si>
    <t>VIP</t>
  </si>
  <si>
    <t>계좌이체</t>
  </si>
  <si>
    <t>C-0509</t>
  </si>
  <si>
    <t>조재혁</t>
  </si>
  <si>
    <t>C-0503</t>
  </si>
  <si>
    <t>주민희</t>
  </si>
  <si>
    <t>C-0506</t>
  </si>
  <si>
    <t>김시연</t>
  </si>
  <si>
    <t>A-0205</t>
  </si>
  <si>
    <t>이강성</t>
  </si>
  <si>
    <t>A-0203</t>
  </si>
  <si>
    <t>전도율</t>
  </si>
  <si>
    <t>C-0507</t>
  </si>
  <si>
    <t>노정윤</t>
  </si>
  <si>
    <t>P-0705</t>
  </si>
  <si>
    <t>조대인</t>
  </si>
  <si>
    <t>C-0505</t>
  </si>
  <si>
    <t>이정헌</t>
  </si>
  <si>
    <t>P-0704</t>
  </si>
  <si>
    <t>송동윤</t>
  </si>
  <si>
    <t>C-0504</t>
  </si>
  <si>
    <t>최하정</t>
  </si>
  <si>
    <t>C-0501</t>
  </si>
  <si>
    <t>허두진</t>
  </si>
  <si>
    <t>C-0502</t>
  </si>
  <si>
    <t>안민철</t>
  </si>
  <si>
    <t>IT서비스 매출현황</t>
    <phoneticPr fontId="1" type="noConversion"/>
  </si>
  <si>
    <t>서비스명</t>
  </si>
  <si>
    <t>담당부서</t>
  </si>
  <si>
    <t>정가</t>
  </si>
  <si>
    <t>옵션비용</t>
  </si>
  <si>
    <t>매출액</t>
  </si>
  <si>
    <t>교육훈련</t>
  </si>
  <si>
    <t>ED-09</t>
  </si>
  <si>
    <t>개발1팀</t>
  </si>
  <si>
    <t>시스템통합</t>
  </si>
  <si>
    <t>SI-01</t>
  </si>
  <si>
    <t>개발2팀</t>
  </si>
  <si>
    <t>IT컨설팅</t>
  </si>
  <si>
    <t>ITC-05</t>
  </si>
  <si>
    <t>ITCU-06</t>
  </si>
  <si>
    <t>EDU-11</t>
  </si>
  <si>
    <t>SIX-03</t>
  </si>
  <si>
    <t>SIP-04</t>
  </si>
  <si>
    <t>ITCP-07</t>
  </si>
  <si>
    <t>EDR-10</t>
  </si>
  <si>
    <t>지원팀</t>
  </si>
  <si>
    <t>SIE-02</t>
  </si>
  <si>
    <t>EDD-12</t>
  </si>
  <si>
    <t>ITCR-08</t>
  </si>
  <si>
    <t>캠핑카 렌트비</t>
    <phoneticPr fontId="1" type="noConversion"/>
  </si>
  <si>
    <t>1일대여료</t>
  </si>
  <si>
    <t>대여일</t>
  </si>
  <si>
    <t>할인율</t>
  </si>
  <si>
    <t>총대여료</t>
  </si>
  <si>
    <t>대여일</t>
    <phoneticPr fontId="1" type="noConversion"/>
  </si>
  <si>
    <t>할인율</t>
    <phoneticPr fontId="1" type="noConversion"/>
  </si>
  <si>
    <t>자동차 수출 실적표</t>
    <phoneticPr fontId="1" type="noConversion"/>
  </si>
  <si>
    <t>생산라인</t>
  </si>
  <si>
    <t>생산량</t>
  </si>
  <si>
    <t>폐기량</t>
  </si>
  <si>
    <t>폐기율</t>
  </si>
  <si>
    <t>익산A공장</t>
  </si>
  <si>
    <t>익산B공장</t>
  </si>
  <si>
    <t>단원A공장</t>
  </si>
  <si>
    <t>단원B공장</t>
  </si>
  <si>
    <t>연제A공장</t>
  </si>
  <si>
    <t>연제B공장</t>
  </si>
  <si>
    <t>김해A공장</t>
  </si>
  <si>
    <t>여주A공장</t>
  </si>
  <si>
    <t>구미A공장</t>
  </si>
  <si>
    <t>구미B공장</t>
  </si>
  <si>
    <t>제조사별 프로젝터 판매현황</t>
    <phoneticPr fontId="1" type="noConversion"/>
  </si>
  <si>
    <t>(단위 : 만원)</t>
    <phoneticPr fontId="1" type="noConversion"/>
  </si>
  <si>
    <t>LG전자</t>
  </si>
  <si>
    <t>엡손</t>
  </si>
  <si>
    <t>벤큐</t>
  </si>
  <si>
    <t>휴대용</t>
  </si>
  <si>
    <t>가정용</t>
  </si>
  <si>
    <t>회의용</t>
  </si>
  <si>
    <t>강당용</t>
  </si>
  <si>
    <t>기타</t>
  </si>
  <si>
    <t>쇼호스트</t>
    <phoneticPr fontId="1" type="noConversion"/>
  </si>
  <si>
    <t>방송일</t>
    <phoneticPr fontId="1" type="noConversion"/>
  </si>
  <si>
    <t>이동율</t>
    <phoneticPr fontId="1" type="noConversion"/>
  </si>
  <si>
    <t>전지영</t>
    <phoneticPr fontId="1" type="noConversion"/>
  </si>
  <si>
    <t>김서하</t>
    <phoneticPr fontId="1" type="noConversion"/>
  </si>
  <si>
    <t>판매가</t>
    <phoneticPr fontId="1" type="noConversion"/>
  </si>
  <si>
    <t>도서 대여 현황</t>
    <phoneticPr fontId="1" type="noConversion"/>
  </si>
  <si>
    <t>도서코드</t>
    <phoneticPr fontId="1" type="noConversion"/>
  </si>
  <si>
    <t>대여기간</t>
    <phoneticPr fontId="1" type="noConversion"/>
  </si>
  <si>
    <t>반납일</t>
    <phoneticPr fontId="1" type="noConversion"/>
  </si>
  <si>
    <t>G-4823</t>
    <phoneticPr fontId="1" type="noConversion"/>
  </si>
  <si>
    <t>K-9002</t>
    <phoneticPr fontId="1" type="noConversion"/>
  </si>
  <si>
    <t>S-1687</t>
    <phoneticPr fontId="1" type="noConversion"/>
  </si>
  <si>
    <t>O-4105</t>
    <phoneticPr fontId="1" type="noConversion"/>
  </si>
  <si>
    <t>A-5577</t>
    <phoneticPr fontId="1" type="noConversion"/>
  </si>
  <si>
    <t>G-6934</t>
    <phoneticPr fontId="1" type="noConversion"/>
  </si>
  <si>
    <t>S-7155</t>
    <phoneticPr fontId="1" type="noConversion"/>
  </si>
  <si>
    <t>O-6720</t>
    <phoneticPr fontId="1" type="noConversion"/>
  </si>
  <si>
    <t>A-3811</t>
    <phoneticPr fontId="1" type="noConversion"/>
  </si>
  <si>
    <t>K-5746</t>
    <phoneticPr fontId="1" type="noConversion"/>
  </si>
  <si>
    <t>제품 생산현황</t>
    <phoneticPr fontId="1" type="noConversion"/>
  </si>
  <si>
    <t>제품코드</t>
    <phoneticPr fontId="1" type="noConversion"/>
  </si>
  <si>
    <t>생산단가</t>
    <phoneticPr fontId="1" type="noConversion"/>
  </si>
  <si>
    <t>생산량</t>
    <phoneticPr fontId="1" type="noConversion"/>
  </si>
  <si>
    <t>생산공장</t>
    <phoneticPr fontId="1" type="noConversion"/>
  </si>
  <si>
    <t>A-1-G</t>
    <phoneticPr fontId="1" type="noConversion"/>
  </si>
  <si>
    <t>H-2-N</t>
    <phoneticPr fontId="1" type="noConversion"/>
  </si>
  <si>
    <t>O-4-F</t>
    <phoneticPr fontId="1" type="noConversion"/>
  </si>
  <si>
    <t>S-3-P</t>
    <phoneticPr fontId="1" type="noConversion"/>
  </si>
  <si>
    <t>A-1-E</t>
    <phoneticPr fontId="1" type="noConversion"/>
  </si>
  <si>
    <t>S-3-K</t>
    <phoneticPr fontId="1" type="noConversion"/>
  </si>
  <si>
    <t>O-4-L</t>
    <phoneticPr fontId="1" type="noConversion"/>
  </si>
  <si>
    <t>H-2-T</t>
    <phoneticPr fontId="1" type="noConversion"/>
  </si>
  <si>
    <t>A-1-D</t>
    <phoneticPr fontId="1" type="noConversion"/>
  </si>
  <si>
    <t>제조사</t>
    <phoneticPr fontId="1" type="noConversion"/>
  </si>
  <si>
    <t>기아</t>
    <phoneticPr fontId="1" type="noConversion"/>
  </si>
  <si>
    <t>르노삼성</t>
    <phoneticPr fontId="1" type="noConversion"/>
  </si>
  <si>
    <t>쌍용</t>
    <phoneticPr fontId="1" type="noConversion"/>
  </si>
  <si>
    <t>현대</t>
    <phoneticPr fontId="1" type="noConversion"/>
  </si>
  <si>
    <t>차량명</t>
    <phoneticPr fontId="1" type="noConversion"/>
  </si>
  <si>
    <t>K5</t>
    <phoneticPr fontId="1" type="noConversion"/>
  </si>
  <si>
    <t>SM6</t>
    <phoneticPr fontId="1" type="noConversion"/>
  </si>
  <si>
    <t>티볼리</t>
    <phoneticPr fontId="1" type="noConversion"/>
  </si>
  <si>
    <t>카니발</t>
    <phoneticPr fontId="1" type="noConversion"/>
  </si>
  <si>
    <t>쏘나타</t>
    <phoneticPr fontId="1" type="noConversion"/>
  </si>
  <si>
    <t>연료</t>
    <phoneticPr fontId="1" type="noConversion"/>
  </si>
  <si>
    <t>Hybrid</t>
    <phoneticPr fontId="1" type="noConversion"/>
  </si>
  <si>
    <t>Gasoline</t>
    <phoneticPr fontId="1" type="noConversion"/>
  </si>
  <si>
    <t>Diesel</t>
    <phoneticPr fontId="1" type="noConversion"/>
  </si>
  <si>
    <t>색상</t>
    <phoneticPr fontId="1" type="noConversion"/>
  </si>
  <si>
    <t>그래비티 블루</t>
    <phoneticPr fontId="1" type="noConversion"/>
  </si>
  <si>
    <t>스노우 화이트</t>
    <phoneticPr fontId="1" type="noConversion"/>
  </si>
  <si>
    <t>스틸 그레이</t>
    <phoneticPr fontId="1" type="noConversion"/>
  </si>
  <si>
    <t>주행기록(km)</t>
    <phoneticPr fontId="1" type="noConversion"/>
  </si>
  <si>
    <t>블랙</t>
    <phoneticPr fontId="1" type="noConversion"/>
  </si>
  <si>
    <t>★상공홈쇼핑 10월 판매 일정표★</t>
    <phoneticPr fontId="1" type="noConversion"/>
  </si>
  <si>
    <t>회원등급</t>
    <phoneticPr fontId="1" type="noConversion"/>
  </si>
  <si>
    <t>일반</t>
    <phoneticPr fontId="1" type="noConversion"/>
  </si>
  <si>
    <t>결제금액</t>
    <phoneticPr fontId="1" type="noConversion"/>
  </si>
  <si>
    <t>주문번호</t>
    <phoneticPr fontId="1" type="noConversion"/>
  </si>
  <si>
    <t>주문자명</t>
    <phoneticPr fontId="1" type="noConversion"/>
  </si>
  <si>
    <t>결제방법</t>
    <phoneticPr fontId="1" type="noConversion"/>
  </si>
  <si>
    <t>시스템통합 최대</t>
  </si>
  <si>
    <t>교육훈련 최대</t>
  </si>
  <si>
    <t>IT컨설팅 최대</t>
  </si>
  <si>
    <t>전체 최대값</t>
  </si>
  <si>
    <t>시스템통합 최소</t>
  </si>
  <si>
    <t>교육훈련 최소</t>
  </si>
  <si>
    <t>IT컨설팅 최소</t>
  </si>
  <si>
    <t>전체 최소값</t>
  </si>
  <si>
    <t>1박</t>
    <phoneticPr fontId="1" type="noConversion"/>
  </si>
  <si>
    <t>2박</t>
  </si>
  <si>
    <t>3박</t>
  </si>
  <si>
    <t>4박</t>
  </si>
  <si>
    <t>5박</t>
  </si>
  <si>
    <t>조건</t>
    <phoneticPr fontId="1" type="noConversion"/>
  </si>
  <si>
    <t>2박</t>
    <phoneticPr fontId="1" type="noConversion"/>
  </si>
  <si>
    <t>3박</t>
    <phoneticPr fontId="1" type="noConversion"/>
  </si>
  <si>
    <t>4박</t>
    <phoneticPr fontId="1" type="noConversion"/>
  </si>
  <si>
    <t>5박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</si>
</sst>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0&quot;박&quot;"/>
    <numFmt numFmtId="178" formatCode="&quot;₩&quot;#,##0_);[Red]\(&quot;₩&quot;#,##0\)"/>
    <numFmt numFmtId="179" formatCode="#,##0,&quot;천원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9" fontId="0" fillId="0" borderId="1" xfId="2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8" fillId="3" borderId="0" xfId="3" applyAlignment="1">
      <alignment horizontal="center" vertical="center"/>
    </xf>
    <xf numFmtId="178" fontId="0" fillId="0" borderId="1" xfId="1" applyNumberFormat="1" applyFont="1" applyBorder="1">
      <alignment vertical="center"/>
    </xf>
    <xf numFmtId="41" fontId="0" fillId="0" borderId="1" xfId="1" applyFont="1" applyBorder="1">
      <alignment vertical="center"/>
    </xf>
    <xf numFmtId="179" fontId="0" fillId="0" borderId="1" xfId="0" applyNumberFormat="1" applyBorder="1">
      <alignment vertical="center"/>
    </xf>
    <xf numFmtId="0" fontId="0" fillId="0" borderId="5" xfId="0" applyBorder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9" fontId="0" fillId="0" borderId="1" xfId="1" applyNumberFormat="1" applyFont="1" applyBorder="1" applyAlignment="1">
      <alignment horizontal="center" vertical="center"/>
    </xf>
    <xf numFmtId="41" fontId="0" fillId="0" borderId="7" xfId="1" applyFont="1" applyBorder="1" applyAlignment="1">
      <alignment horizontal="center" vertical="center"/>
    </xf>
    <xf numFmtId="42" fontId="0" fillId="0" borderId="1" xfId="1" applyNumberFormat="1" applyFont="1" applyBorder="1" applyAlignment="1">
      <alignment horizontal="center" vertical="center"/>
    </xf>
    <xf numFmtId="42" fontId="0" fillId="0" borderId="1" xfId="0" applyNumberForma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</cellXfs>
  <cellStyles count="4">
    <cellStyle name="강조색1" xfId="3" builtinId="29"/>
    <cellStyle name="백분율" xfId="2" builtinId="5"/>
    <cellStyle name="쉼표 [0]" xfId="1" builtinId="6"/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제조사별 프로젝터 판매현황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LG전자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휴대용</c:v>
                </c:pt>
                <c:pt idx="1">
                  <c:v>가정용</c:v>
                </c:pt>
                <c:pt idx="2">
                  <c:v>회의용</c:v>
                </c:pt>
                <c:pt idx="3">
                  <c:v>강당용</c:v>
                </c:pt>
                <c:pt idx="4">
                  <c:v>기타</c:v>
                </c:pt>
              </c:strCache>
            </c:strRef>
          </c:cat>
          <c:val>
            <c:numRef>
              <c:f>차트작업!$B$4:$B$8</c:f>
              <c:numCache>
                <c:formatCode>#,##0_ </c:formatCode>
                <c:ptCount val="5"/>
                <c:pt idx="0">
                  <c:v>61402</c:v>
                </c:pt>
                <c:pt idx="1">
                  <c:v>127112</c:v>
                </c:pt>
                <c:pt idx="2">
                  <c:v>70788</c:v>
                </c:pt>
                <c:pt idx="3">
                  <c:v>117111</c:v>
                </c:pt>
                <c:pt idx="4">
                  <c:v>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2F-4296-93B3-E1C302C3A0F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엡손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차트작업!$A$4:$A$8</c:f>
              <c:strCache>
                <c:ptCount val="5"/>
                <c:pt idx="0">
                  <c:v>휴대용</c:v>
                </c:pt>
                <c:pt idx="1">
                  <c:v>가정용</c:v>
                </c:pt>
                <c:pt idx="2">
                  <c:v>회의용</c:v>
                </c:pt>
                <c:pt idx="3">
                  <c:v>강당용</c:v>
                </c:pt>
                <c:pt idx="4">
                  <c:v>기타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31838</c:v>
                </c:pt>
                <c:pt idx="1">
                  <c:v>149840</c:v>
                </c:pt>
                <c:pt idx="2">
                  <c:v>88017</c:v>
                </c:pt>
                <c:pt idx="3">
                  <c:v>145502</c:v>
                </c:pt>
                <c:pt idx="4">
                  <c:v>9437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2F-4296-93B3-E1C302C3A0F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벤큐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휴대용</c:v>
                </c:pt>
                <c:pt idx="1">
                  <c:v>가정용</c:v>
                </c:pt>
                <c:pt idx="2">
                  <c:v>회의용</c:v>
                </c:pt>
                <c:pt idx="3">
                  <c:v>강당용</c:v>
                </c:pt>
                <c:pt idx="4">
                  <c:v>기타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40939</c:v>
                </c:pt>
                <c:pt idx="1">
                  <c:v>71583</c:v>
                </c:pt>
                <c:pt idx="2">
                  <c:v>9111</c:v>
                </c:pt>
                <c:pt idx="3">
                  <c:v>46663</c:v>
                </c:pt>
                <c:pt idx="4">
                  <c:v>3290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2F-4296-93B3-E1C302C3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1480815"/>
        <c:axId val="851480335"/>
      </c:barChart>
      <c:lineChart>
        <c:grouping val="standard"/>
        <c:varyColors val="0"/>
        <c:ser>
          <c:idx val="3"/>
          <c:order val="3"/>
          <c:tx>
            <c:strRef>
              <c:f>차트작업!$E$3</c:f>
              <c:strCache>
                <c:ptCount val="1"/>
                <c:pt idx="0">
                  <c:v>평균</c:v>
                </c:pt>
              </c:strCache>
            </c:strRef>
          </c:tx>
          <c:spPr>
            <a:ln w="50800" cap="rnd">
              <a:solidFill>
                <a:srgbClr val="00B050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차트작업!$A$4:$A$8</c:f>
              <c:strCache>
                <c:ptCount val="5"/>
                <c:pt idx="0">
                  <c:v>휴대용</c:v>
                </c:pt>
                <c:pt idx="1">
                  <c:v>가정용</c:v>
                </c:pt>
                <c:pt idx="2">
                  <c:v>회의용</c:v>
                </c:pt>
                <c:pt idx="3">
                  <c:v>강당용</c:v>
                </c:pt>
                <c:pt idx="4">
                  <c:v>기타</c:v>
                </c:pt>
              </c:strCache>
            </c:strRef>
          </c:cat>
          <c:val>
            <c:numRef>
              <c:f>차트작업!$E$4:$E$8</c:f>
              <c:numCache>
                <c:formatCode>#,##0_ </c:formatCode>
                <c:ptCount val="5"/>
                <c:pt idx="0">
                  <c:v>44726.333333333336</c:v>
                </c:pt>
                <c:pt idx="1">
                  <c:v>116178.33333333333</c:v>
                </c:pt>
                <c:pt idx="2">
                  <c:v>55972</c:v>
                </c:pt>
                <c:pt idx="3">
                  <c:v>103092</c:v>
                </c:pt>
                <c:pt idx="4">
                  <c:v>6502.333333333333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A2F-4296-93B3-E1C302C3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1480815"/>
        <c:axId val="851480335"/>
      </c:lineChart>
      <c:catAx>
        <c:axId val="8514808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1480335"/>
        <c:crosses val="autoZero"/>
        <c:auto val="1"/>
        <c:lblAlgn val="ctr"/>
        <c:lblOffset val="100"/>
        <c:noMultiLvlLbl val="0"/>
      </c:catAx>
      <c:valAx>
        <c:axId val="851480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1480815"/>
        <c:crosses val="autoZero"/>
        <c:crossBetween val="between"/>
        <c:majorUnit val="4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폐기율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19050</xdr:colOff>
      <xdr:row>6</xdr:row>
      <xdr:rowOff>0</xdr:rowOff>
    </xdr:from>
    <xdr:to>
      <xdr:col>6</xdr:col>
      <xdr:colOff>676275</xdr:colOff>
      <xdr:row>8</xdr:row>
      <xdr:rowOff>200025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5C8E6D86-CAFE-33EC-D530-3B1EC2A85857}"/>
            </a:ext>
          </a:extLst>
        </xdr:cNvPr>
        <xdr:cNvSpPr/>
      </xdr:nvSpPr>
      <xdr:spPr>
        <a:xfrm>
          <a:off x="3352800" y="1304925"/>
          <a:ext cx="1343025" cy="6191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D6C6C53-256C-1DEE-1836-D56D47EB4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E87FBB-B591-427B-A526-CDFF3D62230C}" name="표1" displayName="표1" ref="A3:F23" totalsRowShown="0" headerRowDxfId="9" dataDxfId="7" headerRowBorderDxfId="8" tableBorderDxfId="6" dataCellStyle="쉼표 [0]">
  <autoFilter ref="A3:F23" xr:uid="{90E87FBB-B591-427B-A526-CDFF3D62230C}"/>
  <tableColumns count="6">
    <tableColumn id="1" xr3:uid="{A9CE4158-9AD7-40D7-9815-C0ABB18B6603}" name="분류" dataDxfId="5"/>
    <tableColumn id="2" xr3:uid="{7451AD96-D206-49E5-9681-D8FBAD67A27F}" name="서비스명" dataDxfId="4"/>
    <tableColumn id="3" xr3:uid="{F50C8863-0CF3-4A8F-8B8D-C352B61DC3D8}" name="담당부서" dataDxfId="3"/>
    <tableColumn id="4" xr3:uid="{1FED6F04-75EE-4791-9FC9-825450ED5004}" name="정가" dataDxfId="2" dataCellStyle="쉼표 [0]"/>
    <tableColumn id="5" xr3:uid="{736FB3FD-0C7C-4E57-8D72-000247828371}" name="옵션비용" dataDxfId="1" dataCellStyle="쉼표 [0]"/>
    <tableColumn id="6" xr3:uid="{F15F490D-6B44-4237-A77D-2064CBEA9848}" name="매출액" dataDxfId="0" dataCellStyle="쉼표 [0]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K11" sqref="K11"/>
    </sheetView>
  </sheetViews>
  <sheetFormatPr defaultRowHeight="16.5" x14ac:dyDescent="0.3"/>
  <cols>
    <col min="4" max="4" width="13.125" bestFit="1" customWidth="1"/>
    <col min="5" max="5" width="12.375" bestFit="1" customWidth="1"/>
    <col min="6" max="6" width="11.875" bestFit="1" customWidth="1"/>
  </cols>
  <sheetData>
    <row r="1" spans="1:6" x14ac:dyDescent="0.3">
      <c r="A1" t="s">
        <v>0</v>
      </c>
    </row>
    <row r="3" spans="1:6" x14ac:dyDescent="0.3">
      <c r="A3" s="1" t="s">
        <v>212</v>
      </c>
      <c r="B3" s="1" t="s">
        <v>217</v>
      </c>
      <c r="C3" s="1" t="s">
        <v>223</v>
      </c>
      <c r="D3" s="1" t="s">
        <v>227</v>
      </c>
      <c r="E3" s="1" t="s">
        <v>231</v>
      </c>
      <c r="F3" s="1" t="s">
        <v>183</v>
      </c>
    </row>
    <row r="4" spans="1:6" x14ac:dyDescent="0.3">
      <c r="A4" s="1" t="s">
        <v>213</v>
      </c>
      <c r="B4" s="1" t="s">
        <v>218</v>
      </c>
      <c r="C4" s="1" t="s">
        <v>224</v>
      </c>
      <c r="D4" s="1" t="s">
        <v>228</v>
      </c>
      <c r="E4" s="2">
        <v>118000</v>
      </c>
      <c r="F4" s="2">
        <v>12500000</v>
      </c>
    </row>
    <row r="5" spans="1:6" x14ac:dyDescent="0.3">
      <c r="A5" s="1" t="s">
        <v>214</v>
      </c>
      <c r="B5" s="1" t="s">
        <v>219</v>
      </c>
      <c r="C5" s="1" t="s">
        <v>225</v>
      </c>
      <c r="D5" s="1" t="s">
        <v>232</v>
      </c>
      <c r="E5" s="2">
        <v>54000</v>
      </c>
      <c r="F5" s="2">
        <v>14000000</v>
      </c>
    </row>
    <row r="6" spans="1:6" x14ac:dyDescent="0.3">
      <c r="A6" s="1" t="s">
        <v>215</v>
      </c>
      <c r="B6" s="1" t="s">
        <v>220</v>
      </c>
      <c r="C6" s="1" t="s">
        <v>226</v>
      </c>
      <c r="D6" s="1" t="s">
        <v>229</v>
      </c>
      <c r="E6" s="2">
        <v>64700</v>
      </c>
      <c r="F6" s="2">
        <v>13500000</v>
      </c>
    </row>
    <row r="7" spans="1:6" x14ac:dyDescent="0.3">
      <c r="A7" s="1" t="s">
        <v>213</v>
      </c>
      <c r="B7" s="1" t="s">
        <v>221</v>
      </c>
      <c r="C7" s="1" t="s">
        <v>226</v>
      </c>
      <c r="D7" s="1" t="s">
        <v>230</v>
      </c>
      <c r="E7" s="2">
        <v>77600</v>
      </c>
      <c r="F7" s="2">
        <v>23800000</v>
      </c>
    </row>
    <row r="8" spans="1:6" x14ac:dyDescent="0.3">
      <c r="A8" s="1" t="s">
        <v>216</v>
      </c>
      <c r="B8" s="1" t="s">
        <v>222</v>
      </c>
      <c r="C8" s="1" t="s">
        <v>225</v>
      </c>
      <c r="D8" s="1" t="s">
        <v>229</v>
      </c>
      <c r="E8" s="2">
        <v>37100</v>
      </c>
      <c r="F8" s="2">
        <v>12400000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workbookViewId="0">
      <selection activeCell="M22" sqref="M22"/>
    </sheetView>
  </sheetViews>
  <sheetFormatPr defaultRowHeight="16.5" x14ac:dyDescent="0.3"/>
  <sheetData>
    <row r="1" spans="1:5" ht="20.25" x14ac:dyDescent="0.3">
      <c r="A1" s="37" t="s">
        <v>168</v>
      </c>
      <c r="B1" s="37"/>
      <c r="C1" s="37"/>
      <c r="D1" s="37"/>
      <c r="E1" s="37"/>
    </row>
    <row r="2" spans="1:5" x14ac:dyDescent="0.3">
      <c r="E2" s="16" t="s">
        <v>169</v>
      </c>
    </row>
    <row r="3" spans="1:5" x14ac:dyDescent="0.3">
      <c r="A3" s="6" t="s">
        <v>62</v>
      </c>
      <c r="B3" s="6" t="s">
        <v>170</v>
      </c>
      <c r="C3" s="6" t="s">
        <v>171</v>
      </c>
      <c r="D3" s="6" t="s">
        <v>172</v>
      </c>
      <c r="E3" s="6" t="s">
        <v>6</v>
      </c>
    </row>
    <row r="4" spans="1:5" x14ac:dyDescent="0.3">
      <c r="A4" s="6" t="s">
        <v>173</v>
      </c>
      <c r="B4" s="10">
        <v>61402</v>
      </c>
      <c r="C4" s="10">
        <v>31838</v>
      </c>
      <c r="D4" s="10">
        <v>40939</v>
      </c>
      <c r="E4" s="10">
        <f>AVERAGE(B4:D4)</f>
        <v>44726.333333333336</v>
      </c>
    </row>
    <row r="5" spans="1:5" x14ac:dyDescent="0.3">
      <c r="A5" s="6" t="s">
        <v>174</v>
      </c>
      <c r="B5" s="10">
        <v>127112</v>
      </c>
      <c r="C5" s="10">
        <v>149840</v>
      </c>
      <c r="D5" s="10">
        <v>71583</v>
      </c>
      <c r="E5" s="10">
        <f>AVERAGE(B5:D5)</f>
        <v>116178.33333333333</v>
      </c>
    </row>
    <row r="6" spans="1:5" x14ac:dyDescent="0.3">
      <c r="A6" s="6" t="s">
        <v>175</v>
      </c>
      <c r="B6" s="10">
        <v>70788</v>
      </c>
      <c r="C6" s="10">
        <v>88017</v>
      </c>
      <c r="D6" s="10">
        <v>9111</v>
      </c>
      <c r="E6" s="10">
        <f>AVERAGE(B6:D6)</f>
        <v>55972</v>
      </c>
    </row>
    <row r="7" spans="1:5" x14ac:dyDescent="0.3">
      <c r="A7" s="6" t="s">
        <v>176</v>
      </c>
      <c r="B7" s="10">
        <v>117111</v>
      </c>
      <c r="C7" s="10">
        <v>145502</v>
      </c>
      <c r="D7" s="10">
        <v>46663</v>
      </c>
      <c r="E7" s="10">
        <f>AVERAGE(B7:D7)</f>
        <v>103092</v>
      </c>
    </row>
    <row r="8" spans="1:5" x14ac:dyDescent="0.3">
      <c r="A8" s="6" t="s">
        <v>177</v>
      </c>
      <c r="B8" s="10">
        <v>6780</v>
      </c>
      <c r="C8" s="10">
        <v>9437</v>
      </c>
      <c r="D8" s="10">
        <v>3290</v>
      </c>
      <c r="E8" s="10">
        <f>AVERAGE(B8:D8)</f>
        <v>6502.333333333333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N14" sqref="N14"/>
    </sheetView>
  </sheetViews>
  <sheetFormatPr defaultRowHeight="16.5" x14ac:dyDescent="0.3"/>
  <cols>
    <col min="1" max="1" width="13.625" bestFit="1" customWidth="1"/>
    <col min="3" max="3" width="11.125" bestFit="1" customWidth="1"/>
    <col min="4" max="4" width="8.625" customWidth="1"/>
    <col min="7" max="7" width="13.375" bestFit="1" customWidth="1"/>
  </cols>
  <sheetData>
    <row r="1" spans="1:7" x14ac:dyDescent="0.3">
      <c r="C1" s="5" t="s">
        <v>233</v>
      </c>
    </row>
    <row r="3" spans="1:7" x14ac:dyDescent="0.3">
      <c r="A3" s="18" t="s">
        <v>61</v>
      </c>
      <c r="B3" s="18" t="s">
        <v>62</v>
      </c>
      <c r="C3" s="18" t="s">
        <v>179</v>
      </c>
      <c r="D3" s="18" t="s">
        <v>178</v>
      </c>
      <c r="E3" s="18" t="s">
        <v>183</v>
      </c>
      <c r="F3" s="18" t="s">
        <v>63</v>
      </c>
      <c r="G3" s="18" t="s">
        <v>64</v>
      </c>
    </row>
    <row r="4" spans="1:7" x14ac:dyDescent="0.3">
      <c r="A4" s="6" t="s">
        <v>65</v>
      </c>
      <c r="B4" s="35" t="s">
        <v>66</v>
      </c>
      <c r="C4" s="17">
        <v>45208</v>
      </c>
      <c r="D4" s="35" t="s">
        <v>180</v>
      </c>
      <c r="E4" s="19">
        <v>49900</v>
      </c>
      <c r="F4" s="20">
        <v>6000</v>
      </c>
      <c r="G4" s="21">
        <v>269460000</v>
      </c>
    </row>
    <row r="5" spans="1:7" x14ac:dyDescent="0.3">
      <c r="A5" s="6" t="s">
        <v>67</v>
      </c>
      <c r="B5" s="35"/>
      <c r="C5" s="17">
        <v>45209</v>
      </c>
      <c r="D5" s="35"/>
      <c r="E5" s="19">
        <v>75000</v>
      </c>
      <c r="F5" s="20">
        <v>3500</v>
      </c>
      <c r="G5" s="21">
        <v>236250000</v>
      </c>
    </row>
    <row r="6" spans="1:7" x14ac:dyDescent="0.3">
      <c r="A6" s="6" t="s">
        <v>68</v>
      </c>
      <c r="B6" s="35"/>
      <c r="C6" s="17">
        <v>45210</v>
      </c>
      <c r="D6" s="35"/>
      <c r="E6" s="19">
        <v>36500</v>
      </c>
      <c r="F6" s="20">
        <v>8000</v>
      </c>
      <c r="G6" s="21">
        <v>262800000</v>
      </c>
    </row>
    <row r="7" spans="1:7" x14ac:dyDescent="0.3">
      <c r="A7" s="6" t="s">
        <v>69</v>
      </c>
      <c r="B7" s="35" t="s">
        <v>70</v>
      </c>
      <c r="C7" s="17">
        <v>45215</v>
      </c>
      <c r="D7" s="35" t="s">
        <v>181</v>
      </c>
      <c r="E7" s="19">
        <v>39900</v>
      </c>
      <c r="F7" s="20">
        <v>12000</v>
      </c>
      <c r="G7" s="21">
        <v>430920000</v>
      </c>
    </row>
    <row r="8" spans="1:7" x14ac:dyDescent="0.3">
      <c r="A8" s="6" t="s">
        <v>71</v>
      </c>
      <c r="B8" s="35"/>
      <c r="C8" s="17">
        <v>45216</v>
      </c>
      <c r="D8" s="35"/>
      <c r="E8" s="19">
        <v>66000</v>
      </c>
      <c r="F8" s="20">
        <v>5000</v>
      </c>
      <c r="G8" s="21">
        <v>297000000</v>
      </c>
    </row>
    <row r="9" spans="1:7" x14ac:dyDescent="0.3">
      <c r="A9" s="6" t="s">
        <v>72</v>
      </c>
      <c r="B9" s="35"/>
      <c r="C9" s="17">
        <v>45217</v>
      </c>
      <c r="D9" s="35"/>
      <c r="E9" s="19">
        <v>49900</v>
      </c>
      <c r="F9" s="20">
        <v>10000</v>
      </c>
      <c r="G9" s="21">
        <v>449100000</v>
      </c>
    </row>
    <row r="10" spans="1:7" x14ac:dyDescent="0.3">
      <c r="A10" s="6" t="s">
        <v>73</v>
      </c>
      <c r="B10" s="35" t="s">
        <v>74</v>
      </c>
      <c r="C10" s="17">
        <v>45222</v>
      </c>
      <c r="D10" s="35" t="s">
        <v>182</v>
      </c>
      <c r="E10" s="19">
        <v>89000</v>
      </c>
      <c r="F10" s="20">
        <v>4500</v>
      </c>
      <c r="G10" s="21">
        <v>360450000</v>
      </c>
    </row>
    <row r="11" spans="1:7" x14ac:dyDescent="0.3">
      <c r="A11" s="6" t="s">
        <v>75</v>
      </c>
      <c r="B11" s="35"/>
      <c r="C11" s="17">
        <v>45223</v>
      </c>
      <c r="D11" s="35"/>
      <c r="E11" s="19">
        <v>36000</v>
      </c>
      <c r="F11" s="20">
        <v>5000</v>
      </c>
      <c r="G11" s="21">
        <v>162000000</v>
      </c>
    </row>
    <row r="12" spans="1:7" x14ac:dyDescent="0.3">
      <c r="A12" s="6" t="s">
        <v>76</v>
      </c>
      <c r="B12" s="35"/>
      <c r="C12" s="17">
        <v>45224</v>
      </c>
      <c r="D12" s="35"/>
      <c r="E12" s="19">
        <v>22500</v>
      </c>
      <c r="F12" s="20">
        <v>11000</v>
      </c>
      <c r="G12" s="21">
        <v>222750000</v>
      </c>
    </row>
    <row r="13" spans="1:7" x14ac:dyDescent="0.3">
      <c r="A13" s="6" t="s">
        <v>77</v>
      </c>
      <c r="B13" s="22"/>
      <c r="C13" s="22"/>
      <c r="D13" s="22"/>
      <c r="E13" s="22"/>
      <c r="F13" s="20">
        <v>65000</v>
      </c>
      <c r="G13" s="21">
        <v>2690730000</v>
      </c>
    </row>
  </sheetData>
  <mergeCells count="6">
    <mergeCell ref="D10:D12"/>
    <mergeCell ref="D7:D9"/>
    <mergeCell ref="D4:D6"/>
    <mergeCell ref="B10:B12"/>
    <mergeCell ref="B7:B9"/>
    <mergeCell ref="B4:B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25"/>
  <sheetViews>
    <sheetView workbookViewId="0">
      <selection sqref="A1:G18"/>
    </sheetView>
  </sheetViews>
  <sheetFormatPr defaultRowHeight="16.5" x14ac:dyDescent="0.3"/>
  <cols>
    <col min="2" max="2" width="20.125" bestFit="1" customWidth="1"/>
    <col min="7" max="7" width="10.375" bestFit="1" customWidth="1"/>
  </cols>
  <sheetData>
    <row r="1" spans="1:7" ht="20.25" x14ac:dyDescent="0.3">
      <c r="A1" s="37" t="s">
        <v>78</v>
      </c>
      <c r="B1" s="37"/>
      <c r="C1" s="37"/>
      <c r="D1" s="37"/>
      <c r="E1" s="37"/>
      <c r="F1" s="37"/>
      <c r="G1" s="37"/>
    </row>
    <row r="3" spans="1:7" x14ac:dyDescent="0.3">
      <c r="A3" s="6" t="s">
        <v>79</v>
      </c>
      <c r="B3" s="6" t="s">
        <v>80</v>
      </c>
      <c r="C3" s="6" t="s">
        <v>81</v>
      </c>
      <c r="D3" s="6" t="s">
        <v>82</v>
      </c>
      <c r="E3" s="6" t="s">
        <v>83</v>
      </c>
      <c r="F3" s="6" t="s">
        <v>84</v>
      </c>
      <c r="G3" s="6" t="s">
        <v>85</v>
      </c>
    </row>
    <row r="4" spans="1:7" x14ac:dyDescent="0.3">
      <c r="A4" s="6" t="s">
        <v>86</v>
      </c>
      <c r="B4" s="6" t="s">
        <v>87</v>
      </c>
      <c r="C4" s="6">
        <v>2</v>
      </c>
      <c r="D4" s="6" t="s">
        <v>88</v>
      </c>
      <c r="E4" s="10">
        <v>143000</v>
      </c>
      <c r="F4" s="6" t="s">
        <v>89</v>
      </c>
      <c r="G4" s="10">
        <v>0</v>
      </c>
    </row>
    <row r="5" spans="1:7" x14ac:dyDescent="0.3">
      <c r="A5" s="6" t="s">
        <v>90</v>
      </c>
      <c r="B5" s="6" t="s">
        <v>91</v>
      </c>
      <c r="C5" s="6">
        <v>1</v>
      </c>
      <c r="D5" s="6" t="s">
        <v>92</v>
      </c>
      <c r="E5" s="10">
        <v>69900</v>
      </c>
      <c r="F5" s="6" t="s">
        <v>93</v>
      </c>
      <c r="G5" s="10">
        <v>2097</v>
      </c>
    </row>
    <row r="6" spans="1:7" x14ac:dyDescent="0.3">
      <c r="A6" s="6" t="s">
        <v>94</v>
      </c>
      <c r="B6" s="6" t="s">
        <v>95</v>
      </c>
      <c r="C6" s="6">
        <v>2</v>
      </c>
      <c r="D6" s="6" t="s">
        <v>96</v>
      </c>
      <c r="E6" s="10">
        <v>108000</v>
      </c>
      <c r="F6" s="6" t="s">
        <v>97</v>
      </c>
      <c r="G6" s="10">
        <v>7560</v>
      </c>
    </row>
    <row r="7" spans="1:7" x14ac:dyDescent="0.3">
      <c r="A7" s="6" t="s">
        <v>98</v>
      </c>
      <c r="B7" s="6" t="s">
        <v>99</v>
      </c>
      <c r="C7" s="6">
        <v>3</v>
      </c>
      <c r="D7" s="6" t="s">
        <v>88</v>
      </c>
      <c r="E7" s="10">
        <v>121000</v>
      </c>
      <c r="F7" s="6" t="s">
        <v>97</v>
      </c>
      <c r="G7" s="10">
        <v>6050</v>
      </c>
    </row>
    <row r="8" spans="1:7" x14ac:dyDescent="0.3">
      <c r="A8" s="6" t="s">
        <v>100</v>
      </c>
      <c r="B8" s="6" t="s">
        <v>101</v>
      </c>
      <c r="C8" s="6">
        <v>2</v>
      </c>
      <c r="D8" s="6" t="s">
        <v>92</v>
      </c>
      <c r="E8" s="10">
        <v>168700</v>
      </c>
      <c r="F8" s="6" t="s">
        <v>93</v>
      </c>
      <c r="G8" s="10">
        <v>5061</v>
      </c>
    </row>
    <row r="9" spans="1:7" x14ac:dyDescent="0.3">
      <c r="A9" s="6" t="s">
        <v>102</v>
      </c>
      <c r="B9" s="6" t="s">
        <v>103</v>
      </c>
      <c r="C9" s="6">
        <v>1</v>
      </c>
      <c r="D9" s="6" t="s">
        <v>88</v>
      </c>
      <c r="E9" s="10">
        <v>46800</v>
      </c>
      <c r="F9" s="6" t="s">
        <v>93</v>
      </c>
      <c r="G9" s="10">
        <v>2340</v>
      </c>
    </row>
    <row r="10" spans="1:7" x14ac:dyDescent="0.3">
      <c r="A10" s="6" t="s">
        <v>104</v>
      </c>
      <c r="B10" s="6" t="s">
        <v>105</v>
      </c>
      <c r="C10" s="6">
        <v>1</v>
      </c>
      <c r="D10" s="6" t="s">
        <v>92</v>
      </c>
      <c r="E10" s="10">
        <v>57900</v>
      </c>
      <c r="F10" s="6" t="s">
        <v>93</v>
      </c>
      <c r="G10" s="10">
        <v>1737</v>
      </c>
    </row>
    <row r="11" spans="1:7" x14ac:dyDescent="0.3">
      <c r="A11" s="6" t="s">
        <v>106</v>
      </c>
      <c r="B11" s="6" t="s">
        <v>107</v>
      </c>
      <c r="C11" s="6">
        <v>1</v>
      </c>
      <c r="D11" s="6" t="s">
        <v>88</v>
      </c>
      <c r="E11" s="10">
        <v>80000</v>
      </c>
      <c r="F11" s="6" t="s">
        <v>93</v>
      </c>
      <c r="G11" s="10">
        <v>4000</v>
      </c>
    </row>
    <row r="12" spans="1:7" x14ac:dyDescent="0.3">
      <c r="A12" s="6" t="s">
        <v>108</v>
      </c>
      <c r="B12" s="6" t="s">
        <v>109</v>
      </c>
      <c r="C12" s="6">
        <v>1</v>
      </c>
      <c r="D12" s="6" t="s">
        <v>92</v>
      </c>
      <c r="E12" s="10">
        <v>71500</v>
      </c>
      <c r="F12" s="6" t="s">
        <v>89</v>
      </c>
      <c r="G12" s="10">
        <v>0</v>
      </c>
    </row>
    <row r="13" spans="1:7" x14ac:dyDescent="0.3">
      <c r="A13" s="6" t="s">
        <v>110</v>
      </c>
      <c r="B13" s="6" t="s">
        <v>111</v>
      </c>
      <c r="C13" s="6">
        <v>3</v>
      </c>
      <c r="D13" s="6" t="s">
        <v>88</v>
      </c>
      <c r="E13" s="10">
        <v>204700</v>
      </c>
      <c r="F13" s="6" t="s">
        <v>89</v>
      </c>
      <c r="G13" s="10">
        <v>0</v>
      </c>
    </row>
    <row r="14" spans="1:7" x14ac:dyDescent="0.3">
      <c r="A14" s="6" t="s">
        <v>112</v>
      </c>
      <c r="B14" s="6" t="s">
        <v>113</v>
      </c>
      <c r="C14" s="6">
        <v>3</v>
      </c>
      <c r="D14" s="6" t="s">
        <v>92</v>
      </c>
      <c r="E14" s="10">
        <v>214500</v>
      </c>
      <c r="F14" s="6" t="s">
        <v>93</v>
      </c>
      <c r="G14" s="10">
        <v>6435</v>
      </c>
    </row>
    <row r="15" spans="1:7" x14ac:dyDescent="0.3">
      <c r="A15" s="6" t="s">
        <v>114</v>
      </c>
      <c r="B15" s="6" t="s">
        <v>115</v>
      </c>
      <c r="C15" s="6">
        <v>1</v>
      </c>
      <c r="D15" s="6" t="s">
        <v>88</v>
      </c>
      <c r="E15" s="10">
        <v>92300</v>
      </c>
      <c r="F15" s="6" t="s">
        <v>97</v>
      </c>
      <c r="G15" s="10">
        <v>4615</v>
      </c>
    </row>
    <row r="16" spans="1:7" x14ac:dyDescent="0.3">
      <c r="A16" s="6" t="s">
        <v>116</v>
      </c>
      <c r="B16" s="6" t="s">
        <v>117</v>
      </c>
      <c r="C16" s="6">
        <v>2</v>
      </c>
      <c r="D16" s="6" t="s">
        <v>96</v>
      </c>
      <c r="E16" s="10">
        <v>154000</v>
      </c>
      <c r="F16" s="6" t="s">
        <v>89</v>
      </c>
      <c r="G16" s="10">
        <v>0</v>
      </c>
    </row>
    <row r="17" spans="1:7" x14ac:dyDescent="0.3">
      <c r="A17" s="6" t="s">
        <v>118</v>
      </c>
      <c r="B17" s="6" t="s">
        <v>119</v>
      </c>
      <c r="C17" s="6">
        <v>3</v>
      </c>
      <c r="D17" s="6" t="s">
        <v>92</v>
      </c>
      <c r="E17" s="10">
        <v>245000</v>
      </c>
      <c r="F17" s="6" t="s">
        <v>93</v>
      </c>
      <c r="G17" s="10">
        <v>7350</v>
      </c>
    </row>
    <row r="18" spans="1:7" x14ac:dyDescent="0.3">
      <c r="A18" s="6" t="s">
        <v>120</v>
      </c>
      <c r="B18" s="6" t="s">
        <v>121</v>
      </c>
      <c r="C18" s="6">
        <v>3</v>
      </c>
      <c r="D18" s="6" t="s">
        <v>96</v>
      </c>
      <c r="E18" s="10">
        <v>197800</v>
      </c>
      <c r="F18" s="6" t="s">
        <v>93</v>
      </c>
      <c r="G18" s="10">
        <v>13846</v>
      </c>
    </row>
    <row r="21" spans="1:7" x14ac:dyDescent="0.3">
      <c r="A21" s="1" t="s">
        <v>234</v>
      </c>
      <c r="B21" s="1" t="s">
        <v>236</v>
      </c>
    </row>
    <row r="22" spans="1:7" x14ac:dyDescent="0.3">
      <c r="A22" s="1" t="s">
        <v>235</v>
      </c>
      <c r="B22" s="1" t="b">
        <f>E4&gt;=AVERAGE($E$4:$E$18)</f>
        <v>1</v>
      </c>
    </row>
    <row r="25" spans="1:7" x14ac:dyDescent="0.3">
      <c r="A25" t="s">
        <v>237</v>
      </c>
      <c r="B25" t="s">
        <v>238</v>
      </c>
      <c r="C25" t="s">
        <v>234</v>
      </c>
      <c r="D25" t="s">
        <v>236</v>
      </c>
      <c r="E25" t="s">
        <v>239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F1B1-A56E-460D-B05C-0460A199DB78}">
  <dimension ref="A1:G28"/>
  <sheetViews>
    <sheetView topLeftCell="A3" workbookViewId="0">
      <selection activeCell="O19" sqref="O19"/>
    </sheetView>
  </sheetViews>
  <sheetFormatPr defaultRowHeight="16.5" x14ac:dyDescent="0.3"/>
  <cols>
    <col min="7" max="7" width="11" bestFit="1" customWidth="1"/>
  </cols>
  <sheetData>
    <row r="1" spans="1:7" ht="20.25" x14ac:dyDescent="0.3">
      <c r="A1" s="37" t="s">
        <v>78</v>
      </c>
      <c r="B1" s="37"/>
      <c r="C1" s="37"/>
      <c r="D1" s="37"/>
      <c r="E1" s="37"/>
      <c r="F1" s="37"/>
      <c r="G1" s="37"/>
    </row>
    <row r="3" spans="1:7" x14ac:dyDescent="0.3">
      <c r="A3" s="6" t="s">
        <v>79</v>
      </c>
      <c r="B3" s="6" t="s">
        <v>80</v>
      </c>
      <c r="C3" s="6" t="s">
        <v>81</v>
      </c>
      <c r="D3" s="6" t="s">
        <v>82</v>
      </c>
      <c r="E3" s="6" t="s">
        <v>83</v>
      </c>
      <c r="F3" s="6" t="s">
        <v>84</v>
      </c>
      <c r="G3" s="6" t="s">
        <v>85</v>
      </c>
    </row>
    <row r="4" spans="1:7" x14ac:dyDescent="0.3">
      <c r="A4" s="6" t="s">
        <v>86</v>
      </c>
      <c r="B4" s="6" t="s">
        <v>87</v>
      </c>
      <c r="C4" s="6">
        <v>2</v>
      </c>
      <c r="D4" s="6" t="s">
        <v>88</v>
      </c>
      <c r="E4" s="10">
        <v>143000</v>
      </c>
      <c r="F4" s="6" t="s">
        <v>89</v>
      </c>
      <c r="G4" s="10">
        <v>0</v>
      </c>
    </row>
    <row r="5" spans="1:7" x14ac:dyDescent="0.3">
      <c r="A5" s="6" t="s">
        <v>90</v>
      </c>
      <c r="B5" s="6" t="s">
        <v>91</v>
      </c>
      <c r="C5" s="6">
        <v>1</v>
      </c>
      <c r="D5" s="6" t="s">
        <v>92</v>
      </c>
      <c r="E5" s="10">
        <v>69900</v>
      </c>
      <c r="F5" s="6" t="s">
        <v>93</v>
      </c>
      <c r="G5" s="10">
        <v>2097</v>
      </c>
    </row>
    <row r="6" spans="1:7" x14ac:dyDescent="0.3">
      <c r="A6" s="6" t="s">
        <v>94</v>
      </c>
      <c r="B6" s="6" t="s">
        <v>95</v>
      </c>
      <c r="C6" s="6">
        <v>2</v>
      </c>
      <c r="D6" s="6" t="s">
        <v>96</v>
      </c>
      <c r="E6" s="10">
        <v>108000</v>
      </c>
      <c r="F6" s="6" t="s">
        <v>97</v>
      </c>
      <c r="G6" s="10">
        <v>7560</v>
      </c>
    </row>
    <row r="7" spans="1:7" x14ac:dyDescent="0.3">
      <c r="A7" s="6" t="s">
        <v>98</v>
      </c>
      <c r="B7" s="6" t="s">
        <v>99</v>
      </c>
      <c r="C7" s="6">
        <v>3</v>
      </c>
      <c r="D7" s="6" t="s">
        <v>88</v>
      </c>
      <c r="E7" s="10">
        <v>121000</v>
      </c>
      <c r="F7" s="6" t="s">
        <v>97</v>
      </c>
      <c r="G7" s="10">
        <v>6050</v>
      </c>
    </row>
    <row r="8" spans="1:7" x14ac:dyDescent="0.3">
      <c r="A8" s="6" t="s">
        <v>100</v>
      </c>
      <c r="B8" s="6" t="s">
        <v>101</v>
      </c>
      <c r="C8" s="6">
        <v>2</v>
      </c>
      <c r="D8" s="6" t="s">
        <v>92</v>
      </c>
      <c r="E8" s="10">
        <v>168700</v>
      </c>
      <c r="F8" s="6" t="s">
        <v>93</v>
      </c>
      <c r="G8" s="10">
        <v>5061</v>
      </c>
    </row>
    <row r="9" spans="1:7" x14ac:dyDescent="0.3">
      <c r="A9" s="6" t="s">
        <v>102</v>
      </c>
      <c r="B9" s="6" t="s">
        <v>103</v>
      </c>
      <c r="C9" s="6">
        <v>1</v>
      </c>
      <c r="D9" s="6" t="s">
        <v>88</v>
      </c>
      <c r="E9" s="10">
        <v>46800</v>
      </c>
      <c r="F9" s="6" t="s">
        <v>93</v>
      </c>
      <c r="G9" s="10">
        <v>2340</v>
      </c>
    </row>
    <row r="10" spans="1:7" x14ac:dyDescent="0.3">
      <c r="A10" s="6" t="s">
        <v>104</v>
      </c>
      <c r="B10" s="6" t="s">
        <v>105</v>
      </c>
      <c r="C10" s="6">
        <v>1</v>
      </c>
      <c r="D10" s="6" t="s">
        <v>92</v>
      </c>
      <c r="E10" s="10">
        <v>57900</v>
      </c>
      <c r="F10" s="6" t="s">
        <v>93</v>
      </c>
      <c r="G10" s="10">
        <v>1737</v>
      </c>
    </row>
    <row r="11" spans="1:7" x14ac:dyDescent="0.3">
      <c r="A11" s="6" t="s">
        <v>106</v>
      </c>
      <c r="B11" s="6" t="s">
        <v>107</v>
      </c>
      <c r="C11" s="6">
        <v>1</v>
      </c>
      <c r="D11" s="6" t="s">
        <v>88</v>
      </c>
      <c r="E11" s="10">
        <v>80000</v>
      </c>
      <c r="F11" s="6" t="s">
        <v>93</v>
      </c>
      <c r="G11" s="10">
        <v>4000</v>
      </c>
    </row>
    <row r="12" spans="1:7" x14ac:dyDescent="0.3">
      <c r="A12" s="6" t="s">
        <v>108</v>
      </c>
      <c r="B12" s="6" t="s">
        <v>109</v>
      </c>
      <c r="C12" s="6">
        <v>1</v>
      </c>
      <c r="D12" s="6" t="s">
        <v>92</v>
      </c>
      <c r="E12" s="10">
        <v>71500</v>
      </c>
      <c r="F12" s="6" t="s">
        <v>89</v>
      </c>
      <c r="G12" s="10">
        <v>0</v>
      </c>
    </row>
    <row r="13" spans="1:7" x14ac:dyDescent="0.3">
      <c r="A13" s="6" t="s">
        <v>110</v>
      </c>
      <c r="B13" s="6" t="s">
        <v>111</v>
      </c>
      <c r="C13" s="6">
        <v>3</v>
      </c>
      <c r="D13" s="6" t="s">
        <v>88</v>
      </c>
      <c r="E13" s="10">
        <v>204700</v>
      </c>
      <c r="F13" s="6" t="s">
        <v>89</v>
      </c>
      <c r="G13" s="10">
        <v>0</v>
      </c>
    </row>
    <row r="14" spans="1:7" x14ac:dyDescent="0.3">
      <c r="A14" s="6" t="s">
        <v>112</v>
      </c>
      <c r="B14" s="6" t="s">
        <v>113</v>
      </c>
      <c r="C14" s="6">
        <v>3</v>
      </c>
      <c r="D14" s="6" t="s">
        <v>92</v>
      </c>
      <c r="E14" s="10">
        <v>214500</v>
      </c>
      <c r="F14" s="6" t="s">
        <v>93</v>
      </c>
      <c r="G14" s="10">
        <v>6435</v>
      </c>
    </row>
    <row r="15" spans="1:7" x14ac:dyDescent="0.3">
      <c r="A15" s="6" t="s">
        <v>114</v>
      </c>
      <c r="B15" s="6" t="s">
        <v>115</v>
      </c>
      <c r="C15" s="6">
        <v>1</v>
      </c>
      <c r="D15" s="6" t="s">
        <v>88</v>
      </c>
      <c r="E15" s="10">
        <v>92300</v>
      </c>
      <c r="F15" s="6" t="s">
        <v>97</v>
      </c>
      <c r="G15" s="10">
        <v>4615</v>
      </c>
    </row>
    <row r="16" spans="1:7" x14ac:dyDescent="0.3">
      <c r="A16" s="6" t="s">
        <v>116</v>
      </c>
      <c r="B16" s="6" t="s">
        <v>117</v>
      </c>
      <c r="C16" s="6">
        <v>2</v>
      </c>
      <c r="D16" s="6" t="s">
        <v>96</v>
      </c>
      <c r="E16" s="10">
        <v>154000</v>
      </c>
      <c r="F16" s="6" t="s">
        <v>89</v>
      </c>
      <c r="G16" s="10">
        <v>0</v>
      </c>
    </row>
    <row r="17" spans="1:7" x14ac:dyDescent="0.3">
      <c r="A17" s="6" t="s">
        <v>118</v>
      </c>
      <c r="B17" s="6" t="s">
        <v>119</v>
      </c>
      <c r="C17" s="6">
        <v>3</v>
      </c>
      <c r="D17" s="6" t="s">
        <v>92</v>
      </c>
      <c r="E17" s="10">
        <v>245000</v>
      </c>
      <c r="F17" s="6" t="s">
        <v>93</v>
      </c>
      <c r="G17" s="10">
        <v>7350</v>
      </c>
    </row>
    <row r="18" spans="1:7" x14ac:dyDescent="0.3">
      <c r="A18" s="6" t="s">
        <v>120</v>
      </c>
      <c r="B18" s="6" t="s">
        <v>121</v>
      </c>
      <c r="C18" s="6">
        <v>3</v>
      </c>
      <c r="D18" s="6" t="s">
        <v>96</v>
      </c>
      <c r="E18" s="10">
        <v>197800</v>
      </c>
      <c r="F18" s="6" t="s">
        <v>93</v>
      </c>
      <c r="G18" s="10">
        <v>13846</v>
      </c>
    </row>
    <row r="21" spans="1:7" x14ac:dyDescent="0.3">
      <c r="A21" s="6" t="s">
        <v>82</v>
      </c>
      <c r="B21" s="6" t="s">
        <v>253</v>
      </c>
    </row>
    <row r="22" spans="1:7" x14ac:dyDescent="0.3">
      <c r="A22" s="45" t="s">
        <v>235</v>
      </c>
      <c r="B22" t="b">
        <f>E4&gt;=AVERAGE($E$4:$E$18)</f>
        <v>1</v>
      </c>
    </row>
    <row r="25" spans="1:7" x14ac:dyDescent="0.3">
      <c r="A25" t="s">
        <v>237</v>
      </c>
      <c r="B25" t="s">
        <v>238</v>
      </c>
      <c r="C25" t="s">
        <v>234</v>
      </c>
      <c r="D25" t="s">
        <v>236</v>
      </c>
      <c r="E25" t="s">
        <v>239</v>
      </c>
    </row>
    <row r="26" spans="1:7" x14ac:dyDescent="0.3">
      <c r="A26" s="6" t="s">
        <v>100</v>
      </c>
      <c r="B26" s="6" t="s">
        <v>101</v>
      </c>
      <c r="C26" s="6" t="s">
        <v>92</v>
      </c>
      <c r="D26" s="10">
        <v>168700</v>
      </c>
      <c r="E26" s="6" t="s">
        <v>93</v>
      </c>
    </row>
    <row r="27" spans="1:7" x14ac:dyDescent="0.3">
      <c r="A27" s="6" t="s">
        <v>112</v>
      </c>
      <c r="B27" s="6" t="s">
        <v>113</v>
      </c>
      <c r="C27" s="6" t="s">
        <v>92</v>
      </c>
      <c r="D27" s="10">
        <v>214500</v>
      </c>
      <c r="E27" s="6" t="s">
        <v>93</v>
      </c>
    </row>
    <row r="28" spans="1:7" x14ac:dyDescent="0.3">
      <c r="A28" s="6" t="s">
        <v>118</v>
      </c>
      <c r="B28" s="6" t="s">
        <v>119</v>
      </c>
      <c r="C28" s="6" t="s">
        <v>92</v>
      </c>
      <c r="D28" s="10">
        <v>245000</v>
      </c>
      <c r="E28" s="6" t="s">
        <v>93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E567-6180-4F2E-9BB1-C5264386A63C}">
  <dimension ref="A1:I35"/>
  <sheetViews>
    <sheetView workbookViewId="0">
      <selection activeCell="P9" sqref="P9"/>
    </sheetView>
  </sheetViews>
  <sheetFormatPr defaultRowHeight="16.5" x14ac:dyDescent="0.3"/>
  <cols>
    <col min="4" max="4" width="10.875" bestFit="1" customWidth="1"/>
    <col min="7" max="7" width="10.75" bestFit="1" customWidth="1"/>
  </cols>
  <sheetData>
    <row r="1" spans="1:9" x14ac:dyDescent="0.3">
      <c r="A1" s="3" t="s">
        <v>2</v>
      </c>
      <c r="B1" s="5" t="s">
        <v>198</v>
      </c>
      <c r="F1" s="4" t="s">
        <v>3</v>
      </c>
      <c r="G1" s="5" t="s">
        <v>4</v>
      </c>
    </row>
    <row r="2" spans="1:9" x14ac:dyDescent="0.3">
      <c r="A2" s="6" t="s">
        <v>199</v>
      </c>
      <c r="B2" s="6" t="s">
        <v>200</v>
      </c>
      <c r="C2" s="6" t="s">
        <v>201</v>
      </c>
      <c r="D2" s="7" t="s">
        <v>202</v>
      </c>
      <c r="F2" s="6" t="s">
        <v>7</v>
      </c>
      <c r="G2" s="6" t="s">
        <v>1</v>
      </c>
      <c r="H2" s="6" t="s">
        <v>8</v>
      </c>
      <c r="I2" s="7" t="s">
        <v>9</v>
      </c>
    </row>
    <row r="3" spans="1:9" x14ac:dyDescent="0.3">
      <c r="A3" s="6" t="s">
        <v>203</v>
      </c>
      <c r="B3" s="8">
        <v>16800</v>
      </c>
      <c r="C3" s="8">
        <v>1200</v>
      </c>
      <c r="D3" s="6" t="str" cm="1">
        <f t="array" ref="D3">_xlfn.IFS(MID(A3,3,1)="1","천안",MID(A3,3,1)="2","아산",MID(A3,3,1)="3","평택",MID(A3,3,1)="4","평택")</f>
        <v>천안</v>
      </c>
      <c r="F3" s="6" t="s">
        <v>12</v>
      </c>
      <c r="G3" s="8">
        <v>38000</v>
      </c>
      <c r="H3" s="6">
        <v>227</v>
      </c>
      <c r="I3" s="6" t="str">
        <f>IF(H3&gt;=LARGE($H$3:$H$11,3),"우수",IF(H3&lt;=SMALL($H$3:$H$11,3),"노력",""))</f>
        <v/>
      </c>
    </row>
    <row r="4" spans="1:9" x14ac:dyDescent="0.3">
      <c r="A4" s="6" t="s">
        <v>204</v>
      </c>
      <c r="B4" s="8">
        <v>15200</v>
      </c>
      <c r="C4" s="8">
        <v>1500</v>
      </c>
      <c r="D4" s="6" t="str" cm="1">
        <f t="array" ref="D4">_xlfn.IFS(MID(A4,3,1)="1","천안",MID(A4,3,1)="2","아산",MID(A4,3,1)="3","평택",MID(A4,3,1)="4","평택")</f>
        <v>아산</v>
      </c>
      <c r="F4" s="6" t="s">
        <v>10</v>
      </c>
      <c r="G4" s="8">
        <v>39000</v>
      </c>
      <c r="H4" s="6">
        <v>471</v>
      </c>
      <c r="I4" s="6" t="str">
        <f t="shared" ref="I4:I11" si="0">IF(H4&gt;=LARGE($H$3:$H$11,3),"우수",IF(H4&lt;=SMALL($H$3:$H$11,3),"노력",""))</f>
        <v>우수</v>
      </c>
    </row>
    <row r="5" spans="1:9" x14ac:dyDescent="0.3">
      <c r="A5" s="6" t="s">
        <v>205</v>
      </c>
      <c r="B5" s="8">
        <v>13900</v>
      </c>
      <c r="C5" s="8">
        <v>1000</v>
      </c>
      <c r="D5" s="6" t="str" cm="1">
        <f t="array" ref="D5">_xlfn.IFS(MID(A5,3,1)="1","천안",MID(A5,3,1)="2","아산",MID(A5,3,1)="3","평택",MID(A5,3,1)="4","평택")</f>
        <v>평택</v>
      </c>
      <c r="F5" s="6" t="s">
        <v>11</v>
      </c>
      <c r="G5" s="8">
        <v>55000</v>
      </c>
      <c r="H5" s="6">
        <v>369</v>
      </c>
      <c r="I5" s="6" t="str">
        <f t="shared" si="0"/>
        <v>우수</v>
      </c>
    </row>
    <row r="6" spans="1:9" x14ac:dyDescent="0.3">
      <c r="A6" s="6" t="s">
        <v>206</v>
      </c>
      <c r="B6" s="8">
        <v>18100</v>
      </c>
      <c r="C6" s="8">
        <v>1300</v>
      </c>
      <c r="D6" s="6" t="str" cm="1">
        <f t="array" ref="D6">_xlfn.IFS(MID(A6,3,1)="1","천안",MID(A6,3,1)="2","아산",MID(A6,3,1)="3","평택",MID(A6,3,1)="4","평택")</f>
        <v>평택</v>
      </c>
      <c r="F6" s="6" t="s">
        <v>14</v>
      </c>
      <c r="G6" s="8">
        <v>65000</v>
      </c>
      <c r="H6" s="6">
        <v>242</v>
      </c>
      <c r="I6" s="6" t="str">
        <f t="shared" si="0"/>
        <v/>
      </c>
    </row>
    <row r="7" spans="1:9" x14ac:dyDescent="0.3">
      <c r="A7" s="6" t="s">
        <v>207</v>
      </c>
      <c r="B7" s="8">
        <v>16000</v>
      </c>
      <c r="C7" s="8">
        <v>1200</v>
      </c>
      <c r="D7" s="6" t="str" cm="1">
        <f t="array" ref="D7">_xlfn.IFS(MID(A7,3,1)="1","천안",MID(A7,3,1)="2","아산",MID(A7,3,1)="3","평택",MID(A7,3,1)="4","평택")</f>
        <v>천안</v>
      </c>
      <c r="F7" s="6" t="s">
        <v>15</v>
      </c>
      <c r="G7" s="8">
        <v>99000</v>
      </c>
      <c r="H7" s="6">
        <v>105</v>
      </c>
      <c r="I7" s="6" t="str">
        <f t="shared" si="0"/>
        <v>노력</v>
      </c>
    </row>
    <row r="8" spans="1:9" x14ac:dyDescent="0.3">
      <c r="A8" s="6" t="s">
        <v>208</v>
      </c>
      <c r="B8" s="8">
        <v>14300</v>
      </c>
      <c r="C8" s="8">
        <v>1500</v>
      </c>
      <c r="D8" s="6" t="str" cm="1">
        <f t="array" ref="D8">_xlfn.IFS(MID(A8,3,1)="1","천안",MID(A8,3,1)="2","아산",MID(A8,3,1)="3","평택",MID(A8,3,1)="4","평택")</f>
        <v>평택</v>
      </c>
      <c r="F8" s="6" t="s">
        <v>16</v>
      </c>
      <c r="G8" s="8">
        <v>120000</v>
      </c>
      <c r="H8" s="6">
        <v>96</v>
      </c>
      <c r="I8" s="6" t="str">
        <f t="shared" si="0"/>
        <v>노력</v>
      </c>
    </row>
    <row r="9" spans="1:9" x14ac:dyDescent="0.3">
      <c r="A9" s="6" t="s">
        <v>209</v>
      </c>
      <c r="B9" s="8">
        <v>15700</v>
      </c>
      <c r="C9" s="8">
        <v>1400</v>
      </c>
      <c r="D9" s="6" t="str" cm="1">
        <f t="array" ref="D9">_xlfn.IFS(MID(A9,3,1)="1","천안",MID(A9,3,1)="2","아산",MID(A9,3,1)="3","평택",MID(A9,3,1)="4","평택")</f>
        <v>평택</v>
      </c>
      <c r="F9" s="6" t="s">
        <v>17</v>
      </c>
      <c r="G9" s="8">
        <v>145000</v>
      </c>
      <c r="H9" s="6">
        <v>209</v>
      </c>
      <c r="I9" s="6" t="str">
        <f t="shared" si="0"/>
        <v/>
      </c>
    </row>
    <row r="10" spans="1:9" x14ac:dyDescent="0.3">
      <c r="A10" s="6" t="s">
        <v>210</v>
      </c>
      <c r="B10" s="8">
        <v>13300</v>
      </c>
      <c r="C10" s="8">
        <v>1100</v>
      </c>
      <c r="D10" s="6" t="str" cm="1">
        <f t="array" ref="D10">_xlfn.IFS(MID(A10,3,1)="1","천안",MID(A10,3,1)="2","아산",MID(A10,3,1)="3","평택",MID(A10,3,1)="4","평택")</f>
        <v>아산</v>
      </c>
      <c r="F10" s="6" t="s">
        <v>13</v>
      </c>
      <c r="G10" s="8">
        <v>150000</v>
      </c>
      <c r="H10" s="6">
        <v>258</v>
      </c>
      <c r="I10" s="6" t="str">
        <f t="shared" si="0"/>
        <v>우수</v>
      </c>
    </row>
    <row r="11" spans="1:9" x14ac:dyDescent="0.3">
      <c r="A11" s="6" t="s">
        <v>211</v>
      </c>
      <c r="B11" s="8">
        <v>14900</v>
      </c>
      <c r="C11" s="8">
        <v>1300</v>
      </c>
      <c r="D11" s="6" t="str" cm="1">
        <f t="array" ref="D11">_xlfn.IFS(MID(A11,3,1)="1","천안",MID(A11,3,1)="2","아산",MID(A11,3,1)="3","평택",MID(A11,3,1)="4","평택")</f>
        <v>천안</v>
      </c>
      <c r="F11" s="6" t="s">
        <v>18</v>
      </c>
      <c r="G11" s="8">
        <v>185000</v>
      </c>
      <c r="H11" s="6">
        <v>88</v>
      </c>
      <c r="I11" s="6" t="str">
        <f t="shared" si="0"/>
        <v>노력</v>
      </c>
    </row>
    <row r="13" spans="1:9" x14ac:dyDescent="0.3">
      <c r="A13" s="4" t="s">
        <v>19</v>
      </c>
      <c r="B13" s="5" t="s">
        <v>20</v>
      </c>
      <c r="F13" s="4" t="s">
        <v>21</v>
      </c>
      <c r="G13" s="5" t="s">
        <v>184</v>
      </c>
    </row>
    <row r="14" spans="1:9" x14ac:dyDescent="0.3">
      <c r="A14" s="6" t="s">
        <v>22</v>
      </c>
      <c r="B14" s="6" t="s">
        <v>5</v>
      </c>
      <c r="C14" s="6" t="s">
        <v>23</v>
      </c>
      <c r="D14" s="6" t="s">
        <v>24</v>
      </c>
      <c r="F14" s="6" t="s">
        <v>185</v>
      </c>
      <c r="G14" s="6" t="s">
        <v>151</v>
      </c>
      <c r="H14" s="6" t="s">
        <v>186</v>
      </c>
      <c r="I14" s="7" t="s">
        <v>187</v>
      </c>
    </row>
    <row r="15" spans="1:9" x14ac:dyDescent="0.3">
      <c r="A15" s="6" t="s">
        <v>25</v>
      </c>
      <c r="B15" s="6" t="s">
        <v>26</v>
      </c>
      <c r="C15" s="6" t="s">
        <v>27</v>
      </c>
      <c r="D15" s="8">
        <v>3010000</v>
      </c>
      <c r="F15" s="6" t="s">
        <v>188</v>
      </c>
      <c r="G15" s="17">
        <v>45236</v>
      </c>
      <c r="H15" s="6">
        <v>4</v>
      </c>
      <c r="I15" s="6" t="str">
        <f>MONTH(WORKDAY(G15,H15))&amp;"/"&amp;DAY(WORKDAY(G15,H15))</f>
        <v>11/10</v>
      </c>
    </row>
    <row r="16" spans="1:9" x14ac:dyDescent="0.3">
      <c r="A16" s="6" t="s">
        <v>28</v>
      </c>
      <c r="B16" s="6" t="s">
        <v>29</v>
      </c>
      <c r="C16" s="6" t="s">
        <v>30</v>
      </c>
      <c r="D16" s="8">
        <v>2560000</v>
      </c>
      <c r="F16" s="6" t="s">
        <v>189</v>
      </c>
      <c r="G16" s="17">
        <v>45236</v>
      </c>
      <c r="H16" s="6">
        <v>6</v>
      </c>
      <c r="I16" s="6" t="str">
        <f t="shared" ref="I16:I24" si="1">MONTH(WORKDAY(G16,H16))&amp;"/"&amp;DAY(WORKDAY(G16,H16))</f>
        <v>11/14</v>
      </c>
    </row>
    <row r="17" spans="1:9" x14ac:dyDescent="0.3">
      <c r="A17" s="6" t="s">
        <v>31</v>
      </c>
      <c r="B17" s="6" t="s">
        <v>32</v>
      </c>
      <c r="C17" s="6" t="s">
        <v>33</v>
      </c>
      <c r="D17" s="8">
        <v>3360000</v>
      </c>
      <c r="F17" s="6" t="s">
        <v>190</v>
      </c>
      <c r="G17" s="17">
        <v>45237</v>
      </c>
      <c r="H17" s="6">
        <v>5</v>
      </c>
      <c r="I17" s="6" t="str">
        <f t="shared" si="1"/>
        <v>11/14</v>
      </c>
    </row>
    <row r="18" spans="1:9" x14ac:dyDescent="0.3">
      <c r="A18" s="6" t="s">
        <v>34</v>
      </c>
      <c r="B18" s="6" t="s">
        <v>35</v>
      </c>
      <c r="C18" s="6" t="s">
        <v>27</v>
      </c>
      <c r="D18" s="8">
        <v>3630000</v>
      </c>
      <c r="F18" s="6" t="s">
        <v>191</v>
      </c>
      <c r="G18" s="17">
        <v>45238</v>
      </c>
      <c r="H18" s="6">
        <v>5</v>
      </c>
      <c r="I18" s="6" t="str">
        <f t="shared" si="1"/>
        <v>11/15</v>
      </c>
    </row>
    <row r="19" spans="1:9" x14ac:dyDescent="0.3">
      <c r="A19" s="6" t="s">
        <v>36</v>
      </c>
      <c r="B19" s="6" t="s">
        <v>37</v>
      </c>
      <c r="C19" s="6" t="s">
        <v>30</v>
      </c>
      <c r="D19" s="8">
        <v>4010000</v>
      </c>
      <c r="F19" s="6" t="s">
        <v>192</v>
      </c>
      <c r="G19" s="17">
        <v>45238</v>
      </c>
      <c r="H19" s="6">
        <v>3</v>
      </c>
      <c r="I19" s="6" t="str">
        <f t="shared" si="1"/>
        <v>11/13</v>
      </c>
    </row>
    <row r="20" spans="1:9" x14ac:dyDescent="0.3">
      <c r="A20" s="6" t="s">
        <v>38</v>
      </c>
      <c r="B20" s="6" t="s">
        <v>39</v>
      </c>
      <c r="C20" s="6" t="s">
        <v>33</v>
      </c>
      <c r="D20" s="8">
        <v>3060000</v>
      </c>
      <c r="F20" s="6" t="s">
        <v>193</v>
      </c>
      <c r="G20" s="17">
        <v>45238</v>
      </c>
      <c r="H20" s="6">
        <v>4</v>
      </c>
      <c r="I20" s="6" t="str">
        <f t="shared" si="1"/>
        <v>11/14</v>
      </c>
    </row>
    <row r="21" spans="1:9" x14ac:dyDescent="0.3">
      <c r="A21" s="6" t="s">
        <v>40</v>
      </c>
      <c r="B21" s="6" t="s">
        <v>41</v>
      </c>
      <c r="C21" s="6" t="s">
        <v>27</v>
      </c>
      <c r="D21" s="8">
        <v>4210000</v>
      </c>
      <c r="F21" s="6" t="s">
        <v>194</v>
      </c>
      <c r="G21" s="17">
        <v>45239</v>
      </c>
      <c r="H21" s="6">
        <v>5</v>
      </c>
      <c r="I21" s="6" t="str">
        <f t="shared" si="1"/>
        <v>11/16</v>
      </c>
    </row>
    <row r="22" spans="1:9" x14ac:dyDescent="0.3">
      <c r="A22" s="6" t="s">
        <v>42</v>
      </c>
      <c r="B22" s="6" t="s">
        <v>43</v>
      </c>
      <c r="C22" s="6" t="s">
        <v>33</v>
      </c>
      <c r="D22" s="8">
        <v>3900000</v>
      </c>
      <c r="F22" s="6" t="s">
        <v>195</v>
      </c>
      <c r="G22" s="17">
        <v>45240</v>
      </c>
      <c r="H22" s="6">
        <v>3</v>
      </c>
      <c r="I22" s="6" t="str">
        <f t="shared" si="1"/>
        <v>11/15</v>
      </c>
    </row>
    <row r="23" spans="1:9" x14ac:dyDescent="0.3">
      <c r="A23" s="6" t="s">
        <v>44</v>
      </c>
      <c r="B23" s="6" t="s">
        <v>45</v>
      </c>
      <c r="C23" s="6" t="s">
        <v>30</v>
      </c>
      <c r="D23" s="8">
        <v>4190000</v>
      </c>
      <c r="F23" s="6" t="s">
        <v>196</v>
      </c>
      <c r="G23" s="17">
        <v>45243</v>
      </c>
      <c r="H23" s="6">
        <v>6</v>
      </c>
      <c r="I23" s="6" t="str">
        <f t="shared" si="1"/>
        <v>11/21</v>
      </c>
    </row>
    <row r="24" spans="1:9" x14ac:dyDescent="0.3">
      <c r="A24" s="38" t="s">
        <v>46</v>
      </c>
      <c r="B24" s="39"/>
      <c r="C24" s="40"/>
      <c r="D24" s="8">
        <f>SUMIF(C15:C23,"영업부",D15:D23)/COUNTIF(C15:C23,"영업부")</f>
        <v>3440000</v>
      </c>
      <c r="F24" s="6" t="s">
        <v>197</v>
      </c>
      <c r="G24" s="17">
        <v>45243</v>
      </c>
      <c r="H24" s="6">
        <v>4</v>
      </c>
      <c r="I24" s="6" t="str">
        <f t="shared" si="1"/>
        <v>11/17</v>
      </c>
    </row>
    <row r="26" spans="1:9" x14ac:dyDescent="0.3">
      <c r="A26" s="4" t="s">
        <v>47</v>
      </c>
      <c r="B26" s="5" t="s">
        <v>48</v>
      </c>
    </row>
    <row r="27" spans="1:9" x14ac:dyDescent="0.3">
      <c r="A27" s="6" t="s">
        <v>49</v>
      </c>
      <c r="B27" s="6" t="s">
        <v>50</v>
      </c>
      <c r="C27" s="6" t="s">
        <v>51</v>
      </c>
    </row>
    <row r="28" spans="1:9" x14ac:dyDescent="0.3">
      <c r="A28" s="9">
        <v>0.13749999999999998</v>
      </c>
      <c r="B28" s="8">
        <v>10890</v>
      </c>
      <c r="C28" s="6" t="s">
        <v>52</v>
      </c>
    </row>
    <row r="29" spans="1:9" x14ac:dyDescent="0.3">
      <c r="A29" s="9">
        <v>0.11458333333333333</v>
      </c>
      <c r="B29" s="8">
        <v>9075</v>
      </c>
      <c r="C29" s="6" t="s">
        <v>53</v>
      </c>
    </row>
    <row r="30" spans="1:9" x14ac:dyDescent="0.3">
      <c r="A30" s="9">
        <v>0.18680555555555556</v>
      </c>
      <c r="B30" s="8">
        <v>14795</v>
      </c>
      <c r="C30" s="6" t="s">
        <v>54</v>
      </c>
    </row>
    <row r="31" spans="1:9" x14ac:dyDescent="0.3">
      <c r="A31" s="9">
        <v>0.24027777777777778</v>
      </c>
      <c r="B31" s="8">
        <v>19030</v>
      </c>
      <c r="C31" s="6" t="s">
        <v>55</v>
      </c>
    </row>
    <row r="32" spans="1:9" x14ac:dyDescent="0.3">
      <c r="A32" s="9">
        <v>7.8472222222222221E-2</v>
      </c>
      <c r="B32" s="8">
        <v>6215</v>
      </c>
      <c r="C32" s="6" t="s">
        <v>56</v>
      </c>
    </row>
    <row r="33" spans="1:6" x14ac:dyDescent="0.3">
      <c r="A33" s="9">
        <v>0.15625</v>
      </c>
      <c r="B33" s="8">
        <v>12375</v>
      </c>
      <c r="C33" s="6" t="s">
        <v>57</v>
      </c>
    </row>
    <row r="34" spans="1:6" x14ac:dyDescent="0.3">
      <c r="A34" s="9">
        <v>0.17222222222222225</v>
      </c>
      <c r="B34" s="8">
        <v>13640</v>
      </c>
      <c r="C34" s="6" t="s">
        <v>58</v>
      </c>
      <c r="D34" s="38" t="s">
        <v>59</v>
      </c>
      <c r="E34" s="39"/>
      <c r="F34" s="40"/>
    </row>
    <row r="35" spans="1:6" x14ac:dyDescent="0.3">
      <c r="A35" s="9">
        <v>0.10902777777777778</v>
      </c>
      <c r="B35" s="8">
        <v>8635</v>
      </c>
      <c r="C35" s="6" t="s">
        <v>60</v>
      </c>
      <c r="D35" s="41" t="str">
        <f>VLOOKUP(SMALL(B28:B35,1),B28:C35,2,FALSE)</f>
        <v>김서하</v>
      </c>
      <c r="E35" s="42"/>
      <c r="F35" s="43"/>
    </row>
  </sheetData>
  <mergeCells count="3">
    <mergeCell ref="A24:C24"/>
    <mergeCell ref="D34:F34"/>
    <mergeCell ref="D35:F3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3"/>
  <sheetViews>
    <sheetView workbookViewId="0">
      <selection activeCell="M14" sqref="M14"/>
    </sheetView>
  </sheetViews>
  <sheetFormatPr defaultRowHeight="16.5" outlineLevelRow="3" x14ac:dyDescent="0.3"/>
  <cols>
    <col min="1" max="1" width="16.125" bestFit="1" customWidth="1"/>
    <col min="2" max="3" width="10.25" customWidth="1"/>
    <col min="4" max="5" width="10.625" bestFit="1" customWidth="1"/>
    <col min="6" max="6" width="11.625" bestFit="1" customWidth="1"/>
  </cols>
  <sheetData>
    <row r="1" spans="1:6" ht="20.25" x14ac:dyDescent="0.3">
      <c r="A1" s="37" t="s">
        <v>122</v>
      </c>
      <c r="B1" s="37"/>
      <c r="C1" s="37"/>
      <c r="D1" s="37"/>
      <c r="E1" s="37"/>
      <c r="F1" s="37"/>
    </row>
    <row r="3" spans="1:6" x14ac:dyDescent="0.3">
      <c r="A3" s="28" t="s">
        <v>62</v>
      </c>
      <c r="B3" s="28" t="s">
        <v>123</v>
      </c>
      <c r="C3" s="28" t="s">
        <v>124</v>
      </c>
      <c r="D3" s="28" t="s">
        <v>125</v>
      </c>
      <c r="E3" s="28" t="s">
        <v>126</v>
      </c>
      <c r="F3" s="28" t="s">
        <v>127</v>
      </c>
    </row>
    <row r="4" spans="1:6" outlineLevel="3" x14ac:dyDescent="0.3">
      <c r="A4" s="6" t="s">
        <v>131</v>
      </c>
      <c r="B4" s="6" t="s">
        <v>132</v>
      </c>
      <c r="C4" s="6" t="s">
        <v>133</v>
      </c>
      <c r="D4" s="8">
        <v>8180000</v>
      </c>
      <c r="E4" s="8">
        <v>2372200</v>
      </c>
      <c r="F4" s="8">
        <f>D4+E4</f>
        <v>10552200</v>
      </c>
    </row>
    <row r="5" spans="1:6" outlineLevel="3" x14ac:dyDescent="0.3">
      <c r="A5" s="6" t="s">
        <v>131</v>
      </c>
      <c r="B5" s="6" t="s">
        <v>138</v>
      </c>
      <c r="C5" s="6" t="s">
        <v>133</v>
      </c>
      <c r="D5" s="8">
        <v>7520000</v>
      </c>
      <c r="E5" s="8">
        <v>2481600</v>
      </c>
      <c r="F5" s="8">
        <f>D5+E5</f>
        <v>10001600</v>
      </c>
    </row>
    <row r="6" spans="1:6" outlineLevel="3" x14ac:dyDescent="0.3">
      <c r="A6" s="6" t="s">
        <v>131</v>
      </c>
      <c r="B6" s="6" t="s">
        <v>139</v>
      </c>
      <c r="C6" s="6" t="s">
        <v>133</v>
      </c>
      <c r="D6" s="8">
        <v>7800000</v>
      </c>
      <c r="E6" s="8">
        <v>3588000</v>
      </c>
      <c r="F6" s="8">
        <f>D6+E6</f>
        <v>11388000</v>
      </c>
    </row>
    <row r="7" spans="1:6" outlineLevel="3" x14ac:dyDescent="0.3">
      <c r="A7" s="6" t="s">
        <v>131</v>
      </c>
      <c r="B7" s="6" t="s">
        <v>143</v>
      </c>
      <c r="C7" s="6" t="s">
        <v>133</v>
      </c>
      <c r="D7" s="8">
        <v>6930000</v>
      </c>
      <c r="E7" s="8">
        <v>1137600</v>
      </c>
      <c r="F7" s="8">
        <f>D7+E7</f>
        <v>8067600</v>
      </c>
    </row>
    <row r="8" spans="1:6" outlineLevel="2" x14ac:dyDescent="0.3">
      <c r="A8" s="23" t="s">
        <v>244</v>
      </c>
      <c r="B8" s="6"/>
      <c r="C8" s="6"/>
      <c r="D8" s="8">
        <f>SUBTOTAL(5,D4:D7)</f>
        <v>6930000</v>
      </c>
      <c r="E8" s="8">
        <f>SUBTOTAL(5,E4:E7)</f>
        <v>1137600</v>
      </c>
      <c r="F8" s="8">
        <f>SUBTOTAL(5,F4:F7)</f>
        <v>8067600</v>
      </c>
    </row>
    <row r="9" spans="1:6" outlineLevel="1" x14ac:dyDescent="0.3">
      <c r="A9" s="23" t="s">
        <v>240</v>
      </c>
      <c r="B9" s="6"/>
      <c r="C9" s="6"/>
      <c r="D9" s="8">
        <f>SUBTOTAL(4,D4:D7)</f>
        <v>8180000</v>
      </c>
      <c r="E9" s="8">
        <f>SUBTOTAL(4,E4:E7)</f>
        <v>3588000</v>
      </c>
      <c r="F9" s="8">
        <f>SUBTOTAL(4,F4:F7)</f>
        <v>11388000</v>
      </c>
    </row>
    <row r="10" spans="1:6" outlineLevel="3" x14ac:dyDescent="0.3">
      <c r="A10" s="6" t="s">
        <v>128</v>
      </c>
      <c r="B10" s="6" t="s">
        <v>129</v>
      </c>
      <c r="C10" s="6" t="s">
        <v>130</v>
      </c>
      <c r="D10" s="8">
        <v>2910000</v>
      </c>
      <c r="E10" s="8">
        <v>1338600</v>
      </c>
      <c r="F10" s="8">
        <f>D10+E10</f>
        <v>4248600</v>
      </c>
    </row>
    <row r="11" spans="1:6" outlineLevel="3" x14ac:dyDescent="0.3">
      <c r="A11" s="6" t="s">
        <v>128</v>
      </c>
      <c r="B11" s="6" t="s">
        <v>137</v>
      </c>
      <c r="C11" s="6" t="s">
        <v>130</v>
      </c>
      <c r="D11" s="8">
        <v>6610000</v>
      </c>
      <c r="E11" s="8">
        <v>2511800</v>
      </c>
      <c r="F11" s="8">
        <f>D11+E11</f>
        <v>9121800</v>
      </c>
    </row>
    <row r="12" spans="1:6" outlineLevel="3" x14ac:dyDescent="0.3">
      <c r="A12" s="6" t="s">
        <v>128</v>
      </c>
      <c r="B12" s="6" t="s">
        <v>141</v>
      </c>
      <c r="C12" s="6" t="s">
        <v>142</v>
      </c>
      <c r="D12" s="8">
        <v>5810000</v>
      </c>
      <c r="E12" s="8">
        <v>871500</v>
      </c>
      <c r="F12" s="8">
        <f>D12+E12</f>
        <v>6681500</v>
      </c>
    </row>
    <row r="13" spans="1:6" outlineLevel="3" x14ac:dyDescent="0.3">
      <c r="A13" s="6" t="s">
        <v>128</v>
      </c>
      <c r="B13" s="6" t="s">
        <v>144</v>
      </c>
      <c r="C13" s="6" t="s">
        <v>142</v>
      </c>
      <c r="D13" s="8">
        <v>3820000</v>
      </c>
      <c r="E13" s="8">
        <v>1184200</v>
      </c>
      <c r="F13" s="8">
        <f>D13+E13</f>
        <v>5004200</v>
      </c>
    </row>
    <row r="14" spans="1:6" outlineLevel="2" x14ac:dyDescent="0.3">
      <c r="A14" s="23" t="s">
        <v>245</v>
      </c>
      <c r="B14" s="6"/>
      <c r="C14" s="6"/>
      <c r="D14" s="8">
        <f>SUBTOTAL(5,D10:D13)</f>
        <v>2910000</v>
      </c>
      <c r="E14" s="8">
        <f>SUBTOTAL(5,E10:E13)</f>
        <v>871500</v>
      </c>
      <c r="F14" s="8">
        <f>SUBTOTAL(5,F10:F13)</f>
        <v>4248600</v>
      </c>
    </row>
    <row r="15" spans="1:6" outlineLevel="1" x14ac:dyDescent="0.3">
      <c r="A15" s="23" t="s">
        <v>241</v>
      </c>
      <c r="B15" s="6"/>
      <c r="C15" s="6"/>
      <c r="D15" s="8">
        <f>SUBTOTAL(4,D10:D13)</f>
        <v>6610000</v>
      </c>
      <c r="E15" s="8">
        <f>SUBTOTAL(4,E10:E13)</f>
        <v>2511800</v>
      </c>
      <c r="F15" s="8">
        <f>SUBTOTAL(4,F10:F13)</f>
        <v>9121800</v>
      </c>
    </row>
    <row r="16" spans="1:6" outlineLevel="3" x14ac:dyDescent="0.3">
      <c r="A16" s="6" t="s">
        <v>134</v>
      </c>
      <c r="B16" s="6" t="s">
        <v>135</v>
      </c>
      <c r="C16" s="6" t="s">
        <v>130</v>
      </c>
      <c r="D16" s="8">
        <v>2220000</v>
      </c>
      <c r="E16" s="8">
        <v>888000</v>
      </c>
      <c r="F16" s="8">
        <f>D16+E16</f>
        <v>3108000</v>
      </c>
    </row>
    <row r="17" spans="1:6" outlineLevel="3" x14ac:dyDescent="0.3">
      <c r="A17" s="6" t="s">
        <v>134</v>
      </c>
      <c r="B17" s="6" t="s">
        <v>136</v>
      </c>
      <c r="C17" s="6" t="s">
        <v>130</v>
      </c>
      <c r="D17" s="8">
        <v>2170000</v>
      </c>
      <c r="E17" s="8">
        <v>347200</v>
      </c>
      <c r="F17" s="8">
        <f>D17+E17</f>
        <v>2517200</v>
      </c>
    </row>
    <row r="18" spans="1:6" outlineLevel="3" x14ac:dyDescent="0.3">
      <c r="A18" s="6" t="s">
        <v>134</v>
      </c>
      <c r="B18" s="6" t="s">
        <v>140</v>
      </c>
      <c r="C18" s="6" t="s">
        <v>133</v>
      </c>
      <c r="D18" s="8">
        <v>1030000</v>
      </c>
      <c r="E18" s="8">
        <v>442900</v>
      </c>
      <c r="F18" s="8">
        <f>D18+E18</f>
        <v>1472900</v>
      </c>
    </row>
    <row r="19" spans="1:6" outlineLevel="3" x14ac:dyDescent="0.3">
      <c r="A19" s="6" t="s">
        <v>134</v>
      </c>
      <c r="B19" s="6" t="s">
        <v>145</v>
      </c>
      <c r="C19" s="6" t="s">
        <v>130</v>
      </c>
      <c r="D19" s="8">
        <v>1980000</v>
      </c>
      <c r="E19" s="8">
        <v>990000</v>
      </c>
      <c r="F19" s="8">
        <f>D19+E19</f>
        <v>2970000</v>
      </c>
    </row>
    <row r="20" spans="1:6" outlineLevel="2" x14ac:dyDescent="0.3">
      <c r="A20" s="25" t="s">
        <v>246</v>
      </c>
      <c r="B20" s="1"/>
      <c r="C20" s="1"/>
      <c r="D20" s="24">
        <f>SUBTOTAL(5,D16:D19)</f>
        <v>1030000</v>
      </c>
      <c r="E20" s="24">
        <f>SUBTOTAL(5,E16:E19)</f>
        <v>347200</v>
      </c>
      <c r="F20" s="24">
        <f>SUBTOTAL(5,F16:F19)</f>
        <v>1472900</v>
      </c>
    </row>
    <row r="21" spans="1:6" outlineLevel="1" x14ac:dyDescent="0.3">
      <c r="A21" s="25" t="s">
        <v>242</v>
      </c>
      <c r="B21" s="1"/>
      <c r="C21" s="1"/>
      <c r="D21" s="24">
        <f>SUBTOTAL(4,D16:D19)</f>
        <v>2220000</v>
      </c>
      <c r="E21" s="24">
        <f>SUBTOTAL(4,E16:E19)</f>
        <v>990000</v>
      </c>
      <c r="F21" s="24">
        <f>SUBTOTAL(4,F16:F19)</f>
        <v>3108000</v>
      </c>
    </row>
    <row r="22" spans="1:6" x14ac:dyDescent="0.3">
      <c r="A22" s="25" t="s">
        <v>247</v>
      </c>
      <c r="B22" s="1"/>
      <c r="C22" s="1"/>
      <c r="D22" s="24">
        <f>SUBTOTAL(5,D4:D19)</f>
        <v>1030000</v>
      </c>
      <c r="E22" s="24">
        <f>SUBTOTAL(5,E4:E19)</f>
        <v>347200</v>
      </c>
      <c r="F22" s="24">
        <f>SUBTOTAL(5,F4:F19)</f>
        <v>1472900</v>
      </c>
    </row>
    <row r="23" spans="1:6" x14ac:dyDescent="0.3">
      <c r="A23" s="25" t="s">
        <v>243</v>
      </c>
      <c r="B23" s="1"/>
      <c r="C23" s="1"/>
      <c r="D23" s="24">
        <f>SUBTOTAL(4,D4:D19)</f>
        <v>8180000</v>
      </c>
      <c r="E23" s="24">
        <f>SUBTOTAL(4,E4:E19)</f>
        <v>3588000</v>
      </c>
      <c r="F23" s="24">
        <f>SUBTOTAL(4,F4:F19)</f>
        <v>11388000</v>
      </c>
    </row>
  </sheetData>
  <sortState xmlns:xlrd2="http://schemas.microsoft.com/office/spreadsheetml/2017/richdata2" ref="A4:F19">
    <sortCondition descending="1" ref="A4:A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1765-CEEA-49DE-A783-DE0CED8866DB}">
  <dimension ref="A1:O14"/>
  <sheetViews>
    <sheetView tabSelected="1" workbookViewId="0">
      <selection activeCell="L10" sqref="L10"/>
    </sheetView>
  </sheetViews>
  <sheetFormatPr defaultRowHeight="16.5" x14ac:dyDescent="0.3"/>
  <cols>
    <col min="1" max="1" width="10.875" customWidth="1"/>
    <col min="2" max="2" width="9.875" customWidth="1"/>
    <col min="3" max="3" width="9.375" bestFit="1" customWidth="1"/>
    <col min="12" max="15" width="8.875" bestFit="1" customWidth="1"/>
  </cols>
  <sheetData>
    <row r="1" spans="1:15" x14ac:dyDescent="0.3">
      <c r="A1" s="34" t="s">
        <v>146</v>
      </c>
      <c r="B1" s="34"/>
    </row>
    <row r="2" spans="1:15" x14ac:dyDescent="0.3">
      <c r="A2" s="13" t="s">
        <v>147</v>
      </c>
      <c r="B2" s="8">
        <v>300000</v>
      </c>
    </row>
    <row r="3" spans="1:15" x14ac:dyDescent="0.3">
      <c r="A3" s="13" t="s">
        <v>148</v>
      </c>
      <c r="B3" s="12">
        <v>2</v>
      </c>
    </row>
    <row r="4" spans="1:15" x14ac:dyDescent="0.3">
      <c r="A4" s="13" t="s">
        <v>149</v>
      </c>
      <c r="B4" s="11">
        <v>0.1</v>
      </c>
    </row>
    <row r="5" spans="1:15" x14ac:dyDescent="0.3">
      <c r="A5" s="13" t="s">
        <v>150</v>
      </c>
      <c r="B5" s="8">
        <f>B2*B3*(1-B4)</f>
        <v>540000</v>
      </c>
    </row>
    <row r="7" spans="1:15" x14ac:dyDescent="0.3">
      <c r="D7" s="5"/>
      <c r="E7" s="5"/>
      <c r="F7" s="5"/>
      <c r="G7" s="5"/>
    </row>
    <row r="8" spans="1:15" x14ac:dyDescent="0.3">
      <c r="C8" s="29"/>
      <c r="D8" s="35" t="s">
        <v>152</v>
      </c>
      <c r="E8" s="35"/>
      <c r="F8" s="35"/>
      <c r="G8" s="35"/>
      <c r="L8" s="35" t="s">
        <v>152</v>
      </c>
      <c r="M8" s="35"/>
      <c r="N8" s="35"/>
      <c r="O8" s="35"/>
    </row>
    <row r="9" spans="1:15" x14ac:dyDescent="0.3">
      <c r="B9" s="5"/>
      <c r="C9" s="31">
        <f>B2*B3*(1-B4)</f>
        <v>540000</v>
      </c>
      <c r="D9" s="30">
        <v>0.05</v>
      </c>
      <c r="E9" s="30">
        <v>0.1</v>
      </c>
      <c r="F9" s="30">
        <v>0.15</v>
      </c>
      <c r="G9" s="30">
        <v>0.2</v>
      </c>
      <c r="K9" s="46">
        <f>B2*B3*(1-B4)</f>
        <v>540000</v>
      </c>
      <c r="L9" s="47">
        <v>0.05</v>
      </c>
      <c r="M9" s="47">
        <v>0.1</v>
      </c>
      <c r="N9" s="47">
        <v>0.15</v>
      </c>
      <c r="O9" s="47">
        <v>0.2</v>
      </c>
    </row>
    <row r="10" spans="1:15" x14ac:dyDescent="0.3">
      <c r="B10" s="36" t="s">
        <v>151</v>
      </c>
      <c r="C10" s="6" t="s">
        <v>248</v>
      </c>
      <c r="D10" s="32" t="e">
        <f t="dataTable" ref="D10:G14" dt2D="1" dtr="1" r1="B3" r2="B4" ca="1"/>
        <v>#VALUE!</v>
      </c>
      <c r="E10" s="32" t="e">
        <v>#VALUE!</v>
      </c>
      <c r="F10" s="32" t="e">
        <v>#VALUE!</v>
      </c>
      <c r="G10" s="32" t="e">
        <v>#VALUE!</v>
      </c>
      <c r="J10" s="35" t="s">
        <v>151</v>
      </c>
      <c r="K10" s="46" t="s">
        <v>248</v>
      </c>
      <c r="L10" s="46" t="e">
        <f t="dataTable" ref="L10:O14" dt2D="1" dtr="1" r1="B4" r2="B3"/>
        <v>#VALUE!</v>
      </c>
      <c r="M10" s="46" t="e">
        <v>#VALUE!</v>
      </c>
      <c r="N10" s="46" t="e">
        <v>#VALUE!</v>
      </c>
      <c r="O10" s="46" t="e">
        <v>#VALUE!</v>
      </c>
    </row>
    <row r="11" spans="1:15" x14ac:dyDescent="0.3">
      <c r="B11" s="36"/>
      <c r="C11" s="6" t="s">
        <v>249</v>
      </c>
      <c r="D11" s="32" t="e">
        <v>#VALUE!</v>
      </c>
      <c r="E11" s="32" t="e">
        <v>#VALUE!</v>
      </c>
      <c r="F11" s="32" t="e">
        <v>#VALUE!</v>
      </c>
      <c r="G11" s="32" t="e">
        <v>#VALUE!</v>
      </c>
      <c r="J11" s="35"/>
      <c r="K11" s="46" t="s">
        <v>254</v>
      </c>
      <c r="L11" s="46" t="e">
        <v>#VALUE!</v>
      </c>
      <c r="M11" s="46" t="e">
        <v>#VALUE!</v>
      </c>
      <c r="N11" s="46" t="e">
        <v>#VALUE!</v>
      </c>
      <c r="O11" s="46" t="e">
        <v>#VALUE!</v>
      </c>
    </row>
    <row r="12" spans="1:15" x14ac:dyDescent="0.3">
      <c r="B12" s="36"/>
      <c r="C12" s="6" t="s">
        <v>250</v>
      </c>
      <c r="D12" s="32" t="e">
        <v>#VALUE!</v>
      </c>
      <c r="E12" s="32" t="e">
        <v>#VALUE!</v>
      </c>
      <c r="F12" s="32" t="e">
        <v>#VALUE!</v>
      </c>
      <c r="G12" s="32" t="e">
        <v>#VALUE!</v>
      </c>
      <c r="J12" s="35"/>
      <c r="K12" s="46" t="s">
        <v>255</v>
      </c>
      <c r="L12" s="46" t="e">
        <v>#VALUE!</v>
      </c>
      <c r="M12" s="46" t="e">
        <v>#VALUE!</v>
      </c>
      <c r="N12" s="46" t="e">
        <v>#VALUE!</v>
      </c>
      <c r="O12" s="46" t="e">
        <v>#VALUE!</v>
      </c>
    </row>
    <row r="13" spans="1:15" x14ac:dyDescent="0.3">
      <c r="B13" s="36"/>
      <c r="C13" s="6" t="s">
        <v>251</v>
      </c>
      <c r="D13" s="32" t="e">
        <v>#VALUE!</v>
      </c>
      <c r="E13" s="32" t="e">
        <v>#VALUE!</v>
      </c>
      <c r="F13" s="32" t="e">
        <v>#VALUE!</v>
      </c>
      <c r="G13" s="32" t="e">
        <v>#VALUE!</v>
      </c>
      <c r="J13" s="35"/>
      <c r="K13" s="46" t="s">
        <v>256</v>
      </c>
      <c r="L13" s="46" t="e">
        <v>#VALUE!</v>
      </c>
      <c r="M13" s="46" t="e">
        <v>#VALUE!</v>
      </c>
      <c r="N13" s="46" t="e">
        <v>#VALUE!</v>
      </c>
      <c r="O13" s="46" t="e">
        <v>#VALUE!</v>
      </c>
    </row>
    <row r="14" spans="1:15" x14ac:dyDescent="0.3">
      <c r="B14" s="36"/>
      <c r="C14" s="6" t="s">
        <v>252</v>
      </c>
      <c r="D14" s="33" t="e">
        <v>#VALUE!</v>
      </c>
      <c r="E14" s="33" t="e">
        <v>#VALUE!</v>
      </c>
      <c r="F14" s="33" t="e">
        <v>#VALUE!</v>
      </c>
      <c r="G14" s="33" t="e">
        <v>#VALUE!</v>
      </c>
      <c r="J14" s="35"/>
      <c r="K14" s="46" t="s">
        <v>257</v>
      </c>
      <c r="L14" s="46" t="e">
        <v>#VALUE!</v>
      </c>
      <c r="M14" s="46" t="e">
        <v>#VALUE!</v>
      </c>
      <c r="N14" s="46" t="e">
        <v>#VALUE!</v>
      </c>
      <c r="O14" s="46" t="e">
        <v>#VALUE!</v>
      </c>
    </row>
  </sheetData>
  <mergeCells count="5">
    <mergeCell ref="A1:B1"/>
    <mergeCell ref="D8:G8"/>
    <mergeCell ref="B10:B14"/>
    <mergeCell ref="L8:O8"/>
    <mergeCell ref="J10:J1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13"/>
  <sheetViews>
    <sheetView workbookViewId="0">
      <selection activeCell="D8" sqref="D8"/>
    </sheetView>
  </sheetViews>
  <sheetFormatPr defaultRowHeight="16.5" x14ac:dyDescent="0.3"/>
  <cols>
    <col min="1" max="2" width="10.625" customWidth="1"/>
    <col min="4" max="7" width="10.625" customWidth="1"/>
  </cols>
  <sheetData>
    <row r="1" spans="1:7" x14ac:dyDescent="0.3">
      <c r="A1" s="34" t="s">
        <v>146</v>
      </c>
      <c r="B1" s="34"/>
    </row>
    <row r="2" spans="1:7" x14ac:dyDescent="0.3">
      <c r="A2" s="13" t="s">
        <v>147</v>
      </c>
      <c r="B2" s="8">
        <v>300000</v>
      </c>
    </row>
    <row r="3" spans="1:7" x14ac:dyDescent="0.3">
      <c r="A3" s="13" t="s">
        <v>148</v>
      </c>
      <c r="B3" s="12">
        <v>2</v>
      </c>
    </row>
    <row r="4" spans="1:7" x14ac:dyDescent="0.3">
      <c r="A4" s="13" t="s">
        <v>149</v>
      </c>
      <c r="B4" s="11">
        <v>0.1</v>
      </c>
    </row>
    <row r="5" spans="1:7" x14ac:dyDescent="0.3">
      <c r="A5" s="13" t="s">
        <v>150</v>
      </c>
      <c r="B5" s="8">
        <f>B2*B3*(1-B4)</f>
        <v>540000</v>
      </c>
    </row>
    <row r="7" spans="1:7" x14ac:dyDescent="0.3">
      <c r="D7" s="44" t="s">
        <v>152</v>
      </c>
      <c r="E7" s="44"/>
      <c r="F7" s="44"/>
      <c r="G7" s="44"/>
    </row>
    <row r="8" spans="1:7" x14ac:dyDescent="0.3">
      <c r="C8" s="8">
        <f t="dataTable" ref="C8:G13" dt2D="1" dtr="1" r1="B4" r2="B3"/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3">
      <c r="B9" s="44" t="s">
        <v>151</v>
      </c>
      <c r="C9" s="12">
        <v>0</v>
      </c>
      <c r="D9" s="8">
        <v>0</v>
      </c>
      <c r="E9" s="8">
        <v>0</v>
      </c>
      <c r="F9" s="8">
        <v>0</v>
      </c>
      <c r="G9" s="8">
        <v>0</v>
      </c>
    </row>
    <row r="10" spans="1:7" x14ac:dyDescent="0.3">
      <c r="B10" s="44"/>
      <c r="C10" s="12">
        <v>0</v>
      </c>
      <c r="D10" s="8">
        <v>0</v>
      </c>
      <c r="E10" s="8">
        <v>0</v>
      </c>
      <c r="F10" s="8">
        <v>0</v>
      </c>
      <c r="G10" s="8">
        <v>0</v>
      </c>
    </row>
    <row r="11" spans="1:7" x14ac:dyDescent="0.3">
      <c r="B11" s="44"/>
      <c r="C11" s="12">
        <v>0</v>
      </c>
      <c r="D11" s="8">
        <v>0</v>
      </c>
      <c r="E11" s="8">
        <v>0</v>
      </c>
      <c r="F11" s="8">
        <v>0</v>
      </c>
      <c r="G11" s="8">
        <v>0</v>
      </c>
    </row>
    <row r="12" spans="1:7" x14ac:dyDescent="0.3">
      <c r="B12" s="44"/>
      <c r="C12" s="12">
        <v>0</v>
      </c>
      <c r="D12" s="8">
        <v>0</v>
      </c>
      <c r="E12" s="8">
        <v>0</v>
      </c>
      <c r="F12" s="8">
        <v>0</v>
      </c>
      <c r="G12" s="8">
        <v>0</v>
      </c>
    </row>
    <row r="13" spans="1:7" x14ac:dyDescent="0.3">
      <c r="B13" s="44"/>
      <c r="C13" s="12">
        <v>0</v>
      </c>
      <c r="D13" s="8">
        <v>0</v>
      </c>
      <c r="E13" s="8">
        <v>0</v>
      </c>
      <c r="F13" s="8">
        <v>0</v>
      </c>
      <c r="G13" s="8">
        <v>0</v>
      </c>
    </row>
  </sheetData>
  <dataConsolidate topLabels="1"/>
  <mergeCells count="3">
    <mergeCell ref="A1:B1"/>
    <mergeCell ref="B9:B13"/>
    <mergeCell ref="D7:G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D13"/>
  <sheetViews>
    <sheetView workbookViewId="0">
      <selection activeCell="L13" sqref="L13"/>
    </sheetView>
  </sheetViews>
  <sheetFormatPr defaultRowHeight="16.5" x14ac:dyDescent="0.3"/>
  <cols>
    <col min="1" max="1" width="9.625" bestFit="1" customWidth="1"/>
    <col min="2" max="2" width="9.375" bestFit="1" customWidth="1"/>
    <col min="3" max="3" width="9.125" bestFit="1" customWidth="1"/>
    <col min="5" max="5" width="6.625" customWidth="1"/>
  </cols>
  <sheetData>
    <row r="1" spans="1:4" ht="20.25" x14ac:dyDescent="0.3">
      <c r="A1" s="37" t="s">
        <v>153</v>
      </c>
      <c r="B1" s="37"/>
      <c r="C1" s="37"/>
      <c r="D1" s="37"/>
    </row>
    <row r="3" spans="1:4" x14ac:dyDescent="0.3">
      <c r="A3" s="26" t="s">
        <v>154</v>
      </c>
      <c r="B3" s="6" t="s">
        <v>155</v>
      </c>
      <c r="C3" s="26" t="s">
        <v>156</v>
      </c>
      <c r="D3" s="6" t="s">
        <v>157</v>
      </c>
    </row>
    <row r="4" spans="1:4" x14ac:dyDescent="0.3">
      <c r="A4" s="26" t="s">
        <v>158</v>
      </c>
      <c r="B4" s="8">
        <v>85100</v>
      </c>
      <c r="C4" s="27">
        <v>851</v>
      </c>
      <c r="D4" s="15">
        <f>C4/B4</f>
        <v>0.01</v>
      </c>
    </row>
    <row r="5" spans="1:4" x14ac:dyDescent="0.3">
      <c r="A5" s="26" t="s">
        <v>159</v>
      </c>
      <c r="B5" s="8">
        <v>72700</v>
      </c>
      <c r="C5" s="27">
        <v>145</v>
      </c>
      <c r="D5" s="15">
        <f t="shared" ref="D5:D13" si="0">C5/B5</f>
        <v>1.9944979367262725E-3</v>
      </c>
    </row>
    <row r="6" spans="1:4" x14ac:dyDescent="0.3">
      <c r="A6" s="26" t="s">
        <v>160</v>
      </c>
      <c r="B6" s="8">
        <v>153200</v>
      </c>
      <c r="C6" s="27">
        <v>1379</v>
      </c>
      <c r="D6" s="15">
        <f t="shared" si="0"/>
        <v>9.0013054830287206E-3</v>
      </c>
    </row>
    <row r="7" spans="1:4" x14ac:dyDescent="0.3">
      <c r="A7" s="26" t="s">
        <v>161</v>
      </c>
      <c r="B7" s="8">
        <v>196300</v>
      </c>
      <c r="C7" s="27">
        <v>785</v>
      </c>
      <c r="D7" s="15">
        <f t="shared" si="0"/>
        <v>3.9989811512990319E-3</v>
      </c>
    </row>
    <row r="8" spans="1:4" x14ac:dyDescent="0.3">
      <c r="A8" s="26" t="s">
        <v>162</v>
      </c>
      <c r="B8" s="8">
        <v>167300</v>
      </c>
      <c r="C8" s="27">
        <v>1673</v>
      </c>
      <c r="D8" s="15">
        <f t="shared" si="0"/>
        <v>0.01</v>
      </c>
    </row>
    <row r="9" spans="1:4" x14ac:dyDescent="0.3">
      <c r="A9" s="26" t="s">
        <v>163</v>
      </c>
      <c r="B9" s="8">
        <v>157700</v>
      </c>
      <c r="C9" s="27">
        <v>599</v>
      </c>
      <c r="D9" s="15">
        <f t="shared" si="0"/>
        <v>3.7983512999365883E-3</v>
      </c>
    </row>
    <row r="10" spans="1:4" x14ac:dyDescent="0.3">
      <c r="A10" s="26" t="s">
        <v>164</v>
      </c>
      <c r="B10" s="8">
        <v>197400</v>
      </c>
      <c r="C10" s="27">
        <v>816</v>
      </c>
      <c r="D10" s="15">
        <f t="shared" si="0"/>
        <v>4.1337386018237086E-3</v>
      </c>
    </row>
    <row r="11" spans="1:4" x14ac:dyDescent="0.3">
      <c r="A11" s="26" t="s">
        <v>165</v>
      </c>
      <c r="B11" s="8">
        <v>57800</v>
      </c>
      <c r="C11" s="27">
        <v>231</v>
      </c>
      <c r="D11" s="15">
        <f t="shared" si="0"/>
        <v>3.9965397923875431E-3</v>
      </c>
    </row>
    <row r="12" spans="1:4" x14ac:dyDescent="0.3">
      <c r="A12" s="26" t="s">
        <v>166</v>
      </c>
      <c r="B12" s="8">
        <v>100000</v>
      </c>
      <c r="C12" s="27">
        <v>84</v>
      </c>
      <c r="D12" s="15">
        <f t="shared" si="0"/>
        <v>8.4000000000000003E-4</v>
      </c>
    </row>
    <row r="13" spans="1:4" x14ac:dyDescent="0.3">
      <c r="A13" s="26" t="s">
        <v>167</v>
      </c>
      <c r="B13" s="8">
        <v>65100</v>
      </c>
      <c r="C13" s="27">
        <v>851</v>
      </c>
      <c r="D13" s="15">
        <f t="shared" si="0"/>
        <v>1.3072196620583718E-2</v>
      </c>
    </row>
  </sheetData>
  <mergeCells count="1">
    <mergeCell ref="A1:D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폐기율">
                <anchor moveWithCells="1" sizeWithCells="1">
                  <from>
                    <xdr:col>5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기본작업-3</vt:lpstr>
      <vt:lpstr>Sheet2</vt:lpstr>
      <vt:lpstr>계산작업</vt:lpstr>
      <vt:lpstr>분석작업-1</vt:lpstr>
      <vt:lpstr>Sheet1</vt:lpstr>
      <vt:lpstr>분석작업-2</vt:lpstr>
      <vt:lpstr>매크로작업</vt:lpstr>
      <vt:lpstr>차트작업</vt:lpstr>
      <vt:lpstr>Sheet2!Criteria</vt:lpstr>
      <vt:lpstr>'기본작업-3'!Criteria</vt:lpstr>
      <vt:lpstr>Sheet2!Extract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태양 임</cp:lastModifiedBy>
  <dcterms:created xsi:type="dcterms:W3CDTF">2023-04-27T08:01:32Z</dcterms:created>
  <dcterms:modified xsi:type="dcterms:W3CDTF">2026-08-23T03:20:09Z</dcterms:modified>
</cp:coreProperties>
</file>