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김언주\Downloads\"/>
    </mc:Choice>
  </mc:AlternateContent>
  <xr:revisionPtr revIDLastSave="0" documentId="13_ncr:1_{6604E9D1-0ACB-4920-9C14-8B30FB9DFAF0}" xr6:coauthVersionLast="47" xr6:coauthVersionMax="47" xr10:uidLastSave="{00000000-0000-0000-0000-000000000000}"/>
  <bookViews>
    <workbookView xWindow="-110" yWindow="-110" windowWidth="25820" windowHeight="15500" tabRatio="500" firstSheet="3" activeTab="9" xr2:uid="{00000000-000D-0000-FFFF-FFFF00000000}"/>
  </bookViews>
  <sheets>
    <sheet name="기본작업-1" sheetId="1" r:id="rId1"/>
    <sheet name="기본작업-2" sheetId="2" r:id="rId2"/>
    <sheet name="기본작업-3" sheetId="3" r:id="rId3"/>
    <sheet name="기본작업-4" sheetId="4" r:id="rId4"/>
    <sheet name="계산작업" sheetId="5" r:id="rId5"/>
    <sheet name="분석작업-1" sheetId="6" r:id="rId6"/>
    <sheet name="분석작업-2" sheetId="7" r:id="rId7"/>
    <sheet name="분석작업-3" sheetId="8" r:id="rId8"/>
    <sheet name="매크로작업" sheetId="9" r:id="rId9"/>
    <sheet name="차트작업" sheetId="10" r:id="rId10"/>
  </sheets>
  <definedNames>
    <definedName name="_xlnm._FilterDatabase" localSheetId="3" hidden="1">'기본작업-4'!$A$3:$I$12</definedName>
    <definedName name="_xlnm.Criteria" localSheetId="3">'기본작업-4'!$A$17:$D$18</definedName>
    <definedName name="_xlnm.Extract" localSheetId="3">'기본작업-4'!$A$21:$E$21</definedName>
  </definedNames>
  <calcPr calcId="191029" iterateDelta="1E-4"/>
  <pivotCaches>
    <pivotCache cacheId="0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8" l="1"/>
  <c r="B8" i="8"/>
  <c r="E18" i="6"/>
  <c r="D18" i="6"/>
  <c r="C18" i="6"/>
  <c r="E14" i="6"/>
  <c r="D14" i="6"/>
  <c r="C14" i="6"/>
  <c r="E11" i="6"/>
  <c r="D11" i="6"/>
  <c r="C11" i="6"/>
  <c r="E8" i="6"/>
  <c r="D8" i="6"/>
  <c r="C8" i="6"/>
  <c r="C20" i="6" s="1"/>
  <c r="E5" i="6"/>
  <c r="E15" i="6" s="1"/>
  <c r="D5" i="6"/>
  <c r="D20" i="6" s="1"/>
  <c r="C5" i="6"/>
  <c r="E19" i="6"/>
  <c r="D13" i="5"/>
  <c r="C27" i="5"/>
  <c r="C28" i="5"/>
  <c r="C29" i="5"/>
  <c r="C30" i="5"/>
  <c r="C31" i="5"/>
  <c r="C32" i="5"/>
  <c r="C33" i="5"/>
  <c r="C34" i="5"/>
  <c r="C35" i="5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4" i="9"/>
  <c r="B6" i="8"/>
  <c r="B7" i="8" s="1"/>
  <c r="H10" i="7"/>
  <c r="I10" i="7" s="1"/>
  <c r="G10" i="7"/>
  <c r="H9" i="7"/>
  <c r="I9" i="7" s="1"/>
  <c r="G9" i="7"/>
  <c r="H8" i="7"/>
  <c r="I8" i="7" s="1"/>
  <c r="G8" i="7"/>
  <c r="H7" i="7"/>
  <c r="I7" i="7" s="1"/>
  <c r="G7" i="7"/>
  <c r="H6" i="7"/>
  <c r="I6" i="7" s="1"/>
  <c r="G6" i="7"/>
  <c r="H5" i="7"/>
  <c r="G5" i="7"/>
  <c r="H4" i="7"/>
  <c r="I4" i="7" s="1"/>
  <c r="G4" i="7"/>
  <c r="F13" i="6"/>
  <c r="F7" i="6"/>
  <c r="F17" i="6"/>
  <c r="F12" i="6"/>
  <c r="F4" i="6"/>
  <c r="F10" i="6"/>
  <c r="F16" i="6"/>
  <c r="F9" i="6"/>
  <c r="F6" i="6"/>
  <c r="I13" i="4"/>
  <c r="H13" i="4"/>
  <c r="G13" i="4"/>
  <c r="E13" i="4"/>
  <c r="G12" i="3"/>
  <c r="H12" i="3" s="1"/>
  <c r="F12" i="3"/>
  <c r="F11" i="3"/>
  <c r="G11" i="3" s="1"/>
  <c r="F10" i="3"/>
  <c r="G10" i="3" s="1"/>
  <c r="H10" i="3" s="1"/>
  <c r="F9" i="3"/>
  <c r="G9" i="3" s="1"/>
  <c r="G8" i="3"/>
  <c r="F8" i="3"/>
  <c r="F7" i="3"/>
  <c r="G7" i="3" s="1"/>
  <c r="F6" i="3"/>
  <c r="G6" i="3" s="1"/>
  <c r="F5" i="3"/>
  <c r="G5" i="3" s="1"/>
  <c r="G4" i="3"/>
  <c r="F4" i="3"/>
  <c r="E21" i="6" l="1"/>
  <c r="E20" i="6"/>
  <c r="H4" i="3"/>
  <c r="H5" i="3"/>
  <c r="H7" i="3"/>
  <c r="H11" i="3"/>
  <c r="H6" i="3"/>
  <c r="H8" i="3"/>
  <c r="H9" i="3"/>
  <c r="I5" i="7"/>
</calcChain>
</file>

<file path=xl/sharedStrings.xml><?xml version="1.0" encoding="utf-8"?>
<sst xmlns="http://schemas.openxmlformats.org/spreadsheetml/2006/main" count="478" uniqueCount="344">
  <si>
    <t>거래처 연락현황</t>
  </si>
  <si>
    <t>영업소별 라도스 재고현황</t>
  </si>
  <si>
    <t>지역</t>
  </si>
  <si>
    <t>영업소코드</t>
  </si>
  <si>
    <t>담담자명</t>
  </si>
  <si>
    <t>입고량</t>
  </si>
  <si>
    <t>판매량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</si>
  <si>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</si>
  <si>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</si>
  <si>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</si>
  <si>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</si>
  <si>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</si>
  <si>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</si>
  <si>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</si>
  <si>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</si>
  <si>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</si>
  <si>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</si>
  <si>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</si>
  <si>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</si>
  <si>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</si>
  <si>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</si>
  <si>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</si>
  <si>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</si>
  <si>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</si>
  <si>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</si>
  <si>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</si>
  <si>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</si>
  <si>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</si>
  <si>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</si>
  <si>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</si>
  <si>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</si>
  <si>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</si>
  <si>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</si>
  <si>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</si>
  <si>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</si>
  <si>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</si>
  <si>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</si>
  <si>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</si>
  <si>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</si>
  <si>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</si>
  <si>
    <t>1/4분기</t>
  </si>
  <si>
    <t>단위 : 천원</t>
  </si>
  <si>
    <t>사원명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</si>
  <si>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</si>
  <si>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</si>
  <si>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</si>
  <si>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</si>
  <si>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</si>
  <si>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</si>
  <si>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</si>
  <si>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</si>
  <si>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</si>
  <si>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</si>
  <si>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</si>
  <si>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</si>
  <si>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</si>
  <si>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</si>
  <si>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</si>
  <si>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</si>
  <si>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</si>
  <si>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</si>
  <si>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</si>
  <si>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</si>
  <si>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</si>
  <si>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</si>
  <si>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</si>
  <si>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</si>
  <si>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</si>
  <si>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</si>
  <si>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</si>
  <si>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</si>
  <si>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</si>
  <si>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</si>
  <si>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</si>
  <si>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</si>
  <si>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</si>
  <si>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</si>
  <si>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</si>
  <si>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</si>
  <si>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</si>
  <si>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</si>
  <si>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</si>
  <si>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</si>
  <si>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</si>
  <si>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</si>
  <si>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</si>
  <si>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</si>
  <si>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</si>
  <si>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</si>
  <si>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</si>
  <si>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</si>
  <si>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주) 생산원가비율</t>
  </si>
  <si>
    <t>[표1]</t>
  </si>
  <si>
    <t>봅슬레이 예선</t>
  </si>
  <si>
    <t>[표2]</t>
  </si>
  <si>
    <t>과일 판매 현황</t>
  </si>
  <si>
    <t>참가번호</t>
  </si>
  <si>
    <t>1차</t>
  </si>
  <si>
    <t>2차</t>
  </si>
  <si>
    <t>결과</t>
  </si>
  <si>
    <t>과일명</t>
  </si>
  <si>
    <t>판매액</t>
  </si>
  <si>
    <t>포도</t>
  </si>
  <si>
    <t>사과</t>
  </si>
  <si>
    <t>딸기</t>
  </si>
  <si>
    <t>바나나</t>
  </si>
  <si>
    <t>키위</t>
  </si>
  <si>
    <t>판매액이 1,000,000 초과
평균 판매량 이상인 수</t>
  </si>
  <si>
    <t>귤</t>
  </si>
  <si>
    <t>파인애플</t>
  </si>
  <si>
    <t>[표3]</t>
  </si>
  <si>
    <t>장난감 대여 현황</t>
  </si>
  <si>
    <t>[표4]</t>
  </si>
  <si>
    <t>사원 현황</t>
  </si>
  <si>
    <t>품명</t>
  </si>
  <si>
    <t>대여일</t>
  </si>
  <si>
    <t>대여기간</t>
  </si>
  <si>
    <t>반납일</t>
  </si>
  <si>
    <t>사원번호</t>
  </si>
  <si>
    <t>직위</t>
  </si>
  <si>
    <t>사원정보</t>
  </si>
  <si>
    <t>블럭놀이</t>
  </si>
  <si>
    <t>신소진</t>
  </si>
  <si>
    <t>부장</t>
  </si>
  <si>
    <t>인형뽑기</t>
  </si>
  <si>
    <t>이은철</t>
  </si>
  <si>
    <t>과장</t>
  </si>
  <si>
    <t>블링블링</t>
  </si>
  <si>
    <t>박희천</t>
  </si>
  <si>
    <t>대리</t>
  </si>
  <si>
    <t>렛츠고</t>
  </si>
  <si>
    <t>노수용</t>
  </si>
  <si>
    <t>범퍼카</t>
  </si>
  <si>
    <t>조명섭</t>
  </si>
  <si>
    <t>춤추는인형</t>
  </si>
  <si>
    <t>이기수</t>
  </si>
  <si>
    <t>마운틴로드</t>
  </si>
  <si>
    <t>최신호</t>
  </si>
  <si>
    <t>타요경찰</t>
  </si>
  <si>
    <t>박건창</t>
  </si>
  <si>
    <t>실바니안</t>
  </si>
  <si>
    <t>김재규</t>
  </si>
  <si>
    <t>해피플레이</t>
  </si>
  <si>
    <t>김은소</t>
  </si>
  <si>
    <t>[표5]</t>
  </si>
  <si>
    <t>신입사원 정보</t>
  </si>
  <si>
    <t>&lt;부서번호표&gt;</t>
  </si>
  <si>
    <t>성명</t>
  </si>
  <si>
    <t>성별</t>
  </si>
  <si>
    <t>부서명</t>
  </si>
  <si>
    <t>생년월일</t>
  </si>
  <si>
    <t>사원코드</t>
  </si>
  <si>
    <t>부서번호</t>
  </si>
  <si>
    <t>부서</t>
  </si>
  <si>
    <t>신라명</t>
  </si>
  <si>
    <t>남</t>
  </si>
  <si>
    <t>97.01.16</t>
  </si>
  <si>
    <t>기획1-001</t>
  </si>
  <si>
    <t>판매부</t>
  </si>
  <si>
    <t>김용종</t>
  </si>
  <si>
    <t>99.05.22</t>
  </si>
  <si>
    <t>생산1-001</t>
  </si>
  <si>
    <t>관리부</t>
  </si>
  <si>
    <t>모애정</t>
  </si>
  <si>
    <t>여</t>
  </si>
  <si>
    <t>98.12.24</t>
  </si>
  <si>
    <t>영업-001</t>
  </si>
  <si>
    <t>영업부</t>
  </si>
  <si>
    <t>유진선</t>
  </si>
  <si>
    <t>98.10.30</t>
  </si>
  <si>
    <t>홍보-001</t>
  </si>
  <si>
    <t>이만손</t>
  </si>
  <si>
    <t>98.08.23</t>
  </si>
  <si>
    <t>기획2-001</t>
  </si>
  <si>
    <t>박명희</t>
  </si>
  <si>
    <t>99.02.07</t>
  </si>
  <si>
    <t>생산2-001</t>
  </si>
  <si>
    <t>강비한</t>
  </si>
  <si>
    <t>97.11.19</t>
  </si>
  <si>
    <t>생산3-001</t>
  </si>
  <si>
    <t>윤정수</t>
  </si>
  <si>
    <t>98.08.17</t>
  </si>
  <si>
    <t>홍보-002</t>
  </si>
  <si>
    <t>김산덕</t>
  </si>
  <si>
    <t>97.09.05</t>
  </si>
  <si>
    <t>영업-002</t>
  </si>
  <si>
    <t>한지만</t>
  </si>
  <si>
    <t>98.06.21</t>
  </si>
  <si>
    <t>기획3-001</t>
  </si>
  <si>
    <t>하반기 신입사원 지원 현황</t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</si>
  <si>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</si>
  <si>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</si>
  <si>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</si>
  <si>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</si>
  <si>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</si>
  <si>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</si>
  <si>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</si>
  <si>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</si>
  <si>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</si>
  <si>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김순식</t>
  </si>
  <si>
    <t>인사부</t>
  </si>
  <si>
    <t>불합격</t>
  </si>
  <si>
    <t>도현명</t>
  </si>
  <si>
    <t>박문수</t>
  </si>
  <si>
    <t>홍보부</t>
  </si>
  <si>
    <t>이기자</t>
  </si>
  <si>
    <t>진달호</t>
  </si>
  <si>
    <t>하지만</t>
  </si>
  <si>
    <t>한기철</t>
  </si>
  <si>
    <t>부서별 비품관리</t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</si>
  <si>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</si>
  <si>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</si>
  <si>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</si>
  <si>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</si>
  <si>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</si>
  <si>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</si>
  <si>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</si>
  <si>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</si>
  <si>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</si>
  <si>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</si>
  <si>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</si>
  <si>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</si>
  <si>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</si>
  <si>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</si>
  <si>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</si>
  <si>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</si>
  <si>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</si>
  <si>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</si>
  <si>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</si>
  <si>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</si>
  <si>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</si>
  <si>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</si>
  <si>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</si>
  <si>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</si>
  <si>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</si>
  <si>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전화번호</t>
  </si>
  <si>
    <t>10월 15일</t>
  </si>
  <si>
    <t>네임펜</t>
  </si>
  <si>
    <t>현대상사</t>
  </si>
  <si>
    <t>548-9652</t>
  </si>
  <si>
    <t>10월 1일</t>
  </si>
  <si>
    <t>포스트잇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</si>
  <si>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</si>
  <si>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</si>
  <si>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</si>
  <si>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</si>
  <si>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</si>
  <si>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</si>
  <si>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</si>
  <si>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가위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</si>
  <si>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</si>
  <si>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</si>
  <si>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</si>
  <si>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</si>
  <si>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</si>
  <si>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</si>
  <si>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</si>
  <si>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</si>
  <si>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</si>
  <si>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</si>
  <si>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USB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</si>
  <si>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</si>
  <si>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</si>
  <si>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</si>
  <si>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</si>
  <si>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</si>
  <si>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</si>
  <si>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</si>
  <si>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</si>
  <si>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</si>
  <si>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제품 생산현황</t>
  </si>
  <si>
    <t>6월 30일 현재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</si>
  <si>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</si>
  <si>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</si>
  <si>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</si>
  <si>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</si>
  <si>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</si>
  <si>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</si>
  <si>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</si>
  <si>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</si>
  <si>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</si>
  <si>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</si>
  <si>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</si>
  <si>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</si>
  <si>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</si>
  <si>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</si>
  <si>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</si>
  <si>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SSD</t>
  </si>
  <si>
    <t>3팀</t>
  </si>
  <si>
    <t>2팀</t>
  </si>
  <si>
    <t>스캐너</t>
  </si>
  <si>
    <t>마우스</t>
  </si>
  <si>
    <t>거래처코드</t>
    <phoneticPr fontId="8" type="noConversion"/>
  </si>
  <si>
    <t>거래처명</t>
    <phoneticPr fontId="8" type="noConversion"/>
  </si>
  <si>
    <t>전화번호</t>
    <phoneticPr fontId="8" type="noConversion"/>
  </si>
  <si>
    <t>대표자명</t>
    <phoneticPr fontId="8" type="noConversion"/>
  </si>
  <si>
    <t>업태명</t>
    <phoneticPr fontId="8" type="noConversion"/>
  </si>
  <si>
    <t>JNK001</t>
    <phoneticPr fontId="8" type="noConversion"/>
  </si>
  <si>
    <t>JNK002</t>
    <phoneticPr fontId="8" type="noConversion"/>
  </si>
  <si>
    <t>JNK003</t>
    <phoneticPr fontId="8" type="noConversion"/>
  </si>
  <si>
    <t>SUB001</t>
    <phoneticPr fontId="8" type="noConversion"/>
  </si>
  <si>
    <t>SUB002</t>
    <phoneticPr fontId="8" type="noConversion"/>
  </si>
  <si>
    <t>SUB003</t>
    <phoneticPr fontId="8" type="noConversion"/>
  </si>
  <si>
    <t>나노테크노시스템</t>
    <phoneticPr fontId="8" type="noConversion"/>
  </si>
  <si>
    <t>한국유통시스템</t>
    <phoneticPr fontId="8" type="noConversion"/>
  </si>
  <si>
    <t>21세기광고기획</t>
    <phoneticPr fontId="8" type="noConversion"/>
  </si>
  <si>
    <t>한신은행</t>
    <phoneticPr fontId="8" type="noConversion"/>
  </si>
  <si>
    <t>유명종합증권</t>
    <phoneticPr fontId="8" type="noConversion"/>
  </si>
  <si>
    <t>02)7766-8976</t>
    <phoneticPr fontId="8" type="noConversion"/>
  </si>
  <si>
    <t>02)826-7200</t>
    <phoneticPr fontId="8" type="noConversion"/>
  </si>
  <si>
    <t>031)565-8986</t>
    <phoneticPr fontId="8" type="noConversion"/>
  </si>
  <si>
    <t>031)747-0112</t>
    <phoneticPr fontId="8" type="noConversion"/>
  </si>
  <si>
    <t>031)711-4041</t>
    <phoneticPr fontId="8" type="noConversion"/>
  </si>
  <si>
    <t>송준석</t>
    <phoneticPr fontId="8" type="noConversion"/>
  </si>
  <si>
    <t>정보서비스</t>
    <phoneticPr fontId="8" type="noConversion"/>
  </si>
  <si>
    <t>김지민</t>
    <phoneticPr fontId="8" type="noConversion"/>
  </si>
  <si>
    <t>남호진</t>
    <phoneticPr fontId="8" type="noConversion"/>
  </si>
  <si>
    <t>도소매</t>
    <phoneticPr fontId="8" type="noConversion"/>
  </si>
  <si>
    <t>양순호</t>
    <phoneticPr fontId="8" type="noConversion"/>
  </si>
  <si>
    <t>광고</t>
    <phoneticPr fontId="8" type="noConversion"/>
  </si>
  <si>
    <t>은수저</t>
    <phoneticPr fontId="8" type="noConversion"/>
  </si>
  <si>
    <t>금융</t>
    <phoneticPr fontId="8" type="noConversion"/>
  </si>
  <si>
    <t>이수상</t>
    <phoneticPr fontId="8" type="noConversion"/>
  </si>
  <si>
    <t>금웅</t>
    <phoneticPr fontId="8" type="noConversion"/>
  </si>
  <si>
    <t>공급지역</t>
    <phoneticPr fontId="8" type="noConversion"/>
  </si>
  <si>
    <t>판매수량</t>
    <phoneticPr fontId="8" type="noConversion"/>
  </si>
  <si>
    <t>총합계</t>
  </si>
  <si>
    <t>(모두)</t>
  </si>
  <si>
    <t>합계 : 금액</t>
  </si>
  <si>
    <t>*</t>
  </si>
  <si>
    <t>세기정보통신</t>
    <phoneticPr fontId="8" type="noConversion"/>
  </si>
  <si>
    <t>02)7779-2525</t>
    <phoneticPr fontId="8" type="noConversion"/>
  </si>
  <si>
    <t>경*</t>
    <phoneticPr fontId="8" type="noConversion"/>
  </si>
  <si>
    <t>&gt;=100</t>
    <phoneticPr fontId="8" type="noConversion"/>
  </si>
  <si>
    <t>&gt;=50</t>
    <phoneticPr fontId="8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</si>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</sst>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_-* #,##0_-;\-* #,##0_-;_-* \-_-;_-@_-"/>
    <numFmt numFmtId="177" formatCode="[$-412]yyyy\-mm\-dd"/>
    <numFmt numFmtId="178" formatCode="0.0"/>
    <numFmt numFmtId="180" formatCode="@&quot;%&quot;"/>
  </numFmts>
  <fonts count="11" x14ac:knownFonts="1">
    <font>
      <sz val="11"/>
      <color rgb="FF000000"/>
      <name val="맑은 고딕"/>
      <family val="2"/>
      <charset val="129"/>
    </font>
    <font>
      <sz val="10"/>
      <name val="Arial"/>
      <family val="2"/>
    </font>
    <font>
      <b/>
      <sz val="14"/>
      <color rgb="FF000000"/>
      <name val="맑은 고딕"/>
      <family val="3"/>
      <charset val="129"/>
    </font>
    <font>
      <sz val="10"/>
      <color rgb="FF000000"/>
      <name val="맑은 고딕"/>
      <family val="2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  <font>
      <sz val="11"/>
      <color rgb="FF000000"/>
      <name val="맑은 고딕"/>
      <family val="2"/>
      <charset val="129"/>
    </font>
    <font>
      <b/>
      <sz val="15"/>
      <color theme="3"/>
      <name val="맑은 고딕"/>
      <family val="2"/>
      <charset val="129"/>
      <scheme val="minor"/>
    </font>
    <font>
      <sz val="8"/>
      <name val="맑은 고딕"/>
      <family val="2"/>
      <charset val="129"/>
    </font>
    <font>
      <sz val="11"/>
      <color rgb="FF000000"/>
      <name val="맑은 고딕"/>
      <family val="3"/>
      <charset val="129"/>
    </font>
    <font>
      <b/>
      <sz val="11"/>
      <color rgb="FF000000"/>
      <name val="맑은 고딕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Up="1"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6">
    <xf numFmtId="0" fontId="0" fillId="0" borderId="0">
      <alignment vertical="center"/>
    </xf>
    <xf numFmtId="0" fontId="7" fillId="0" borderId="12" applyNumberFormat="0" applyFill="0" applyAlignment="0" applyProtection="0">
      <alignment vertical="center"/>
    </xf>
    <xf numFmtId="41" fontId="1" fillId="0" borderId="0" applyBorder="0" applyAlignment="0" applyProtection="0"/>
    <xf numFmtId="42" fontId="1" fillId="0" borderId="0" applyBorder="0" applyAlignment="0" applyProtection="0"/>
    <xf numFmtId="9" fontId="6" fillId="0" borderId="0" applyBorder="0" applyProtection="0">
      <alignment vertical="center"/>
    </xf>
    <xf numFmtId="176" fontId="6" fillId="0" borderId="0" applyBorder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6" fillId="0" borderId="1" xfId="5" applyBorder="1" applyAlignment="1" applyProtection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176" fontId="6" fillId="0" borderId="1" xfId="5" applyBorder="1" applyProtection="1">
      <alignment vertical="center"/>
    </xf>
    <xf numFmtId="9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0" fillId="0" borderId="4" xfId="0" applyBorder="1">
      <alignment vertical="center"/>
    </xf>
    <xf numFmtId="176" fontId="6" fillId="0" borderId="5" xfId="5" applyBorder="1" applyProtection="1">
      <alignment vertical="center"/>
    </xf>
    <xf numFmtId="9" fontId="6" fillId="0" borderId="1" xfId="4" applyBorder="1" applyAlignment="1" applyProtection="1">
      <alignment horizontal="center" vertical="center"/>
    </xf>
    <xf numFmtId="176" fontId="6" fillId="0" borderId="6" xfId="5" applyBorder="1" applyProtection="1">
      <alignment vertical="center"/>
    </xf>
    <xf numFmtId="0" fontId="0" fillId="0" borderId="7" xfId="0" applyBorder="1">
      <alignment vertical="center"/>
    </xf>
    <xf numFmtId="176" fontId="6" fillId="0" borderId="8" xfId="5" applyBorder="1" applyProtection="1">
      <alignment vertical="center"/>
    </xf>
    <xf numFmtId="176" fontId="6" fillId="0" borderId="9" xfId="5" applyBorder="1" applyProtection="1">
      <alignment vertical="center"/>
    </xf>
    <xf numFmtId="0" fontId="0" fillId="0" borderId="10" xfId="0" applyBorder="1">
      <alignment vertical="center"/>
    </xf>
    <xf numFmtId="9" fontId="6" fillId="0" borderId="11" xfId="4" applyBorder="1" applyProtection="1">
      <alignment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left" vertical="center" indent="1"/>
    </xf>
    <xf numFmtId="42" fontId="1" fillId="0" borderId="13" xfId="3" applyBorder="1" applyAlignme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41" fontId="1" fillId="0" borderId="1" xfId="2" applyBorder="1" applyAlignment="1">
      <alignment vertical="center"/>
    </xf>
    <xf numFmtId="41" fontId="1" fillId="0" borderId="1" xfId="2" applyBorder="1" applyAlignment="1" applyProtection="1">
      <alignment vertical="center"/>
    </xf>
    <xf numFmtId="0" fontId="0" fillId="0" borderId="13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2" xfId="1" applyAlignment="1">
      <alignment horizontal="centerContinuous" vertical="center"/>
    </xf>
    <xf numFmtId="180" fontId="0" fillId="0" borderId="13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76" fontId="6" fillId="0" borderId="1" xfId="5" applyBorder="1" applyAlignment="1">
      <alignment horizontal="center" vertical="center"/>
    </xf>
    <xf numFmtId="178" fontId="10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6">
    <cellStyle name="Excel Built-in Comma [0]" xfId="5" xr:uid="{00000000-0005-0000-0000-000006000000}"/>
    <cellStyle name="백분율" xfId="4" builtinId="5"/>
    <cellStyle name="쉼표 [0]" xfId="2" builtinId="6"/>
    <cellStyle name="제목 1" xfId="1" builtinId="16"/>
    <cellStyle name="통화 [0]" xfId="3" builtinId="7"/>
    <cellStyle name="표준" xfId="0" builtinId="0"/>
  </cellStyles>
  <dxfs count="13"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맑은 고딕"/>
        <family val="2"/>
        <charset val="129"/>
        <scheme val="none"/>
      </font>
      <alignment horizontal="center" vertical="center" textRotation="0" wrapText="0" indent="0" justifyLastLine="0" shrinkToFit="0" readingOrder="0"/>
    </dxf>
    <dxf>
      <numFmt numFmtId="178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border outline="0">
        <top style="thin">
          <color auto="1"/>
        </top>
      </border>
    </dxf>
    <dxf>
      <font>
        <b/>
        <i/>
        <u val="double"/>
      </font>
    </dxf>
    <dxf>
      <font>
        <b/>
        <i/>
        <u val="double"/>
      </font>
    </dxf>
    <dxf>
      <font>
        <b/>
        <i/>
        <u val="double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ED7D31"/>
      <rgbColor rgb="FF59595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1/4</a:t>
            </a:r>
            <a:r>
              <a:rPr lang="ko-KR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49-445F-B25D-28DCED4B6897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49-445F-B25D-28DCED4B6897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3A5-45D5-9489-E9CBF402B025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3A5-45D5-9489-E9CBF402B025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A5-45D5-9489-E9CBF402B025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A5-45D5-9489-E9CBF402B025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A5-45D5-9489-E9CBF402B025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3A5-45D5-9489-E9CBF402B025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3A5-45D5-9489-E9CBF402B025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A5-45D5-9489-E9CBF402B0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49-445F-B25D-28DCED4B68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968748"/>
        <c:axId val="96294361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4월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차트작업!$A$4:$A$11</c15:sqref>
                        </c15:formulaRef>
                      </c:ext>
                    </c:extLst>
                    <c:strCache>
                      <c:ptCount val="8"/>
                      <c:pt idx="0">
                        <c:v>CPU</c:v>
                      </c:pt>
                      <c:pt idx="1">
                        <c:v>HDD</c:v>
                      </c:pt>
                      <c:pt idx="2">
                        <c:v>SSD</c:v>
                      </c:pt>
                      <c:pt idx="3">
                        <c:v>모니터</c:v>
                      </c:pt>
                      <c:pt idx="4">
                        <c:v>프린터</c:v>
                      </c:pt>
                      <c:pt idx="5">
                        <c:v>스캐너</c:v>
                      </c:pt>
                      <c:pt idx="6">
                        <c:v>키보드</c:v>
                      </c:pt>
                      <c:pt idx="7">
                        <c:v>마우스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차트작업!$F$4:$F$11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190</c:v>
                      </c:pt>
                      <c:pt idx="1">
                        <c:v>270</c:v>
                      </c:pt>
                      <c:pt idx="2">
                        <c:v>180</c:v>
                      </c:pt>
                      <c:pt idx="3">
                        <c:v>220</c:v>
                      </c:pt>
                      <c:pt idx="4">
                        <c:v>200</c:v>
                      </c:pt>
                      <c:pt idx="5">
                        <c:v>180</c:v>
                      </c:pt>
                      <c:pt idx="6">
                        <c:v>260</c:v>
                      </c:pt>
                      <c:pt idx="7">
                        <c:v>240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949-445F-B25D-28DCED4B6897}"/>
                  </c:ext>
                </c:extLst>
              </c15:ser>
            </c15:filteredBarSeries>
          </c:ext>
        </c:extLst>
      </c:barChart>
      <c:catAx>
        <c:axId val="849687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294361"/>
        <c:crosses val="autoZero"/>
        <c:auto val="1"/>
        <c:lblAlgn val="ctr"/>
        <c:lblOffset val="100"/>
        <c:noMultiLvlLbl val="1"/>
      </c:catAx>
      <c:valAx>
        <c:axId val="9629436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968748"/>
        <c:crosses val="autoZero"/>
        <c:crossBetween val="between"/>
      </c:valAx>
      <c:spPr>
        <a:noFill/>
        <a:ln>
          <a:noFill/>
        </a:ln>
        <a:effectLst>
          <a:outerShdw blurRad="50800" dist="38100" dir="5400000" algn="ctr" rotWithShape="0">
            <a:srgbClr val="000000">
              <a:alpha val="43137"/>
            </a:srgbClr>
          </a:outerShdw>
        </a:effectLst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1270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accent1"/>
      </a:solidFill>
      <a:round/>
    </a:ln>
    <a:effectLst>
      <a:softEdge rad="12700"/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12700</xdr:colOff>
          <xdr:row>19</xdr:row>
          <xdr:rowOff>6350</xdr:rowOff>
        </xdr:from>
        <xdr:to>
          <xdr:col>3</xdr:col>
          <xdr:colOff>635000</xdr:colOff>
          <xdr:row>20</xdr:row>
          <xdr:rowOff>209550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19050</xdr:colOff>
      <xdr:row>19</xdr:row>
      <xdr:rowOff>19050</xdr:rowOff>
    </xdr:from>
    <xdr:to>
      <xdr:col>7</xdr:col>
      <xdr:colOff>12700</xdr:colOff>
      <xdr:row>20</xdr:row>
      <xdr:rowOff>209550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149A7494-8260-20D4-DF70-AA1843738C4E}"/>
            </a:ext>
          </a:extLst>
        </xdr:cNvPr>
        <xdr:cNvSpPr/>
      </xdr:nvSpPr>
      <xdr:spPr>
        <a:xfrm>
          <a:off x="3435350" y="4171950"/>
          <a:ext cx="1339850" cy="4064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13</xdr:row>
      <xdr:rowOff>0</xdr:rowOff>
    </xdr:from>
    <xdr:to>
      <xdr:col>10</xdr:col>
      <xdr:colOff>504720</xdr:colOff>
      <xdr:row>31</xdr:row>
      <xdr:rowOff>215640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언주" refreshedDate="46212.649776388891" createdVersion="8" refreshedVersion="8" minRefreshableVersion="3" recordCount="7" xr:uid="{A35BB5A1-68ED-4741-93B3-E8475F41306B}">
  <cacheSource type="worksheet">
    <worksheetSource ref="A3:I10" sheet="분석작업-2"/>
  </cacheSource>
  <cacheFields count="11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77">
      <sharedItems containsSemiMixedTypes="0" containsNonDate="0" containsDate="1" containsString="0" minDate="2025-02-10T00:00:00" maxDate="2025-09-03T00:00:00" count="6">
        <d v="2025-08-08T00:00:00"/>
        <d v="2025-07-21T00:00:00"/>
        <d v="2025-09-01T00:00:00"/>
        <d v="2025-09-02T00:00:00"/>
        <d v="2025-03-02T00:00:00"/>
        <d v="2025-02-10T00:00:00"/>
      </sharedItems>
      <fieldGroup par="10"/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176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  <cacheField name="일(지급일)" numFmtId="0" databaseField="0">
      <fieldGroup base="2">
        <rangePr groupBy="days" startDate="2025-02-10T00:00:00" endDate="2025-09-03T00:00:00"/>
        <groupItems count="368">
          <s v="&lt;2025-02-10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5-09-03"/>
        </groupItems>
      </fieldGroup>
    </cacheField>
    <cacheField name="개월(지급일)" numFmtId="0" databaseField="0">
      <fieldGroup base="2">
        <rangePr groupBy="months" startDate="2025-02-10T00:00:00" endDate="2025-09-03T00:00:00"/>
        <groupItems count="14">
          <s v="&lt;2025-02-10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5-09-0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A2C8D4-4FCF-42E6-86CB-3137B699E844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compactData="0" multipleFieldFilters="0">
  <location ref="A15:E21" firstHeaderRow="1" firstDataRow="2" firstDataCol="1" rowPageCount="1" colPageCount="1"/>
  <pivotFields count="11">
    <pivotField axis="axisRow" compact="0" outline="0" showAll="0">
      <items count="5">
        <item x="2"/>
        <item x="3"/>
        <item x="1"/>
        <item x="0"/>
        <item t="default"/>
      </items>
    </pivotField>
    <pivotField axis="axisCol" compact="0" outline="0" showAll="0" sortType="descending">
      <items count="4">
        <item x="2"/>
        <item x="1"/>
        <item x="0"/>
        <item t="default"/>
      </items>
    </pivotField>
    <pivotField axis="axisPage" compact="0" numFmtId="177" outline="0" showAll="0">
      <items count="7">
        <item x="5"/>
        <item x="4"/>
        <item x="1"/>
        <item x="0"/>
        <item x="2"/>
        <item x="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numFmtId="176" outline="0" showAll="0"/>
    <pivotField compact="0" outline="0" showAll="0"/>
    <pivotField compact="0" outline="0"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compact="0" outline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17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98F300-6452-4F48-A20A-1475B0C15920}" name="표1" displayName="표1" ref="A3:G21" totalsRowShown="0" headerRowDxfId="0" dataDxfId="1" headerRowBorderDxfId="8" tableBorderDxfId="9">
  <autoFilter ref="A3:G21" xr:uid="{7498F300-6452-4F48-A20A-1475B0C15920}"/>
  <tableColumns count="7">
    <tableColumn id="1" xr3:uid="{4D8A0E71-8C59-4BFC-810D-58FD427EF588}" name="성명" dataDxfId="7"/>
    <tableColumn id="2" xr3:uid="{CF90E1E3-3BDF-421D-A106-9E3AB17B302B}" name="지원부서"/>
    <tableColumn id="3" xr3:uid="{B4C7DFCB-53A8-4C8A-B7A1-959E2569EC43}" name="필기" dataDxfId="6"/>
    <tableColumn id="4" xr3:uid="{C34CD82A-4C2A-414E-880C-B81DA148EEBF}" name="자격증" dataDxfId="5"/>
    <tableColumn id="5" xr3:uid="{AFA88234-3EFE-409B-A374-2C26B4FF7E3F}" name="면접" dataDxfId="4"/>
    <tableColumn id="6" xr3:uid="{EE765B25-F897-4D3E-8013-FAB2C40C51AA}" name="평균" dataDxfId="3"/>
    <tableColumn id="7" xr3:uid="{3099CF20-6D1A-43FC-805B-F6B2C6A2085A}" name="결과" dataDxfId="2"/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"/>
  <sheetViews>
    <sheetView zoomScaleNormal="100" workbookViewId="0">
      <selection activeCell="C4" sqref="C4"/>
    </sheetView>
  </sheetViews>
  <sheetFormatPr defaultRowHeight="17" x14ac:dyDescent="0.45"/>
  <cols>
    <col min="1" max="1" width="10.4140625" customWidth="1"/>
    <col min="2" max="2" width="16.25" customWidth="1"/>
    <col min="3" max="3" width="12.6640625" customWidth="1"/>
    <col min="4" max="4" width="8.4140625" customWidth="1"/>
    <col min="5" max="5" width="10.4140625" customWidth="1"/>
    <col min="6" max="1025" width="8.4140625" customWidth="1"/>
  </cols>
  <sheetData>
    <row r="1" spans="1:5" x14ac:dyDescent="0.45">
      <c r="A1" t="s">
        <v>0</v>
      </c>
    </row>
    <row r="3" spans="1:5" x14ac:dyDescent="0.45">
      <c r="A3" s="1" t="s">
        <v>292</v>
      </c>
      <c r="B3" s="1" t="s">
        <v>293</v>
      </c>
      <c r="C3" s="1" t="s">
        <v>294</v>
      </c>
      <c r="D3" s="1" t="s">
        <v>295</v>
      </c>
      <c r="E3" s="1" t="s">
        <v>296</v>
      </c>
    </row>
    <row r="4" spans="1:5" x14ac:dyDescent="0.45">
      <c r="A4" s="1" t="s">
        <v>297</v>
      </c>
      <c r="B4" s="1" t="s">
        <v>330</v>
      </c>
      <c r="C4" t="s">
        <v>331</v>
      </c>
      <c r="D4" s="1" t="s">
        <v>313</v>
      </c>
      <c r="E4" s="1" t="s">
        <v>314</v>
      </c>
    </row>
    <row r="5" spans="1:5" x14ac:dyDescent="0.45">
      <c r="A5" s="1" t="s">
        <v>298</v>
      </c>
      <c r="B5" s="1" t="s">
        <v>303</v>
      </c>
      <c r="C5" t="s">
        <v>308</v>
      </c>
      <c r="D5" s="1" t="s">
        <v>315</v>
      </c>
      <c r="E5" s="1" t="s">
        <v>314</v>
      </c>
    </row>
    <row r="6" spans="1:5" x14ac:dyDescent="0.45">
      <c r="A6" s="1" t="s">
        <v>299</v>
      </c>
      <c r="B6" s="1" t="s">
        <v>304</v>
      </c>
      <c r="C6" t="s">
        <v>309</v>
      </c>
      <c r="D6" s="1" t="s">
        <v>316</v>
      </c>
      <c r="E6" s="1" t="s">
        <v>317</v>
      </c>
    </row>
    <row r="7" spans="1:5" x14ac:dyDescent="0.45">
      <c r="A7" s="1" t="s">
        <v>300</v>
      </c>
      <c r="B7" s="1" t="s">
        <v>305</v>
      </c>
      <c r="C7" t="s">
        <v>310</v>
      </c>
      <c r="D7" s="1" t="s">
        <v>318</v>
      </c>
      <c r="E7" s="1" t="s">
        <v>319</v>
      </c>
    </row>
    <row r="8" spans="1:5" x14ac:dyDescent="0.45">
      <c r="A8" s="1" t="s">
        <v>301</v>
      </c>
      <c r="B8" s="1" t="s">
        <v>306</v>
      </c>
      <c r="C8" t="s">
        <v>311</v>
      </c>
      <c r="D8" s="1" t="s">
        <v>320</v>
      </c>
      <c r="E8" s="1" t="s">
        <v>321</v>
      </c>
    </row>
    <row r="9" spans="1:5" x14ac:dyDescent="0.45">
      <c r="A9" s="1" t="s">
        <v>302</v>
      </c>
      <c r="B9" s="1" t="s">
        <v>307</v>
      </c>
      <c r="C9" t="s">
        <v>312</v>
      </c>
      <c r="D9" s="1" t="s">
        <v>322</v>
      </c>
      <c r="E9" s="1" t="s">
        <v>323</v>
      </c>
    </row>
    <row r="10" spans="1:5" x14ac:dyDescent="0.45">
      <c r="A10" s="1"/>
      <c r="B10" s="1"/>
      <c r="D10" s="1"/>
      <c r="E10" s="1"/>
    </row>
  </sheetData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11"/>
  <sheetViews>
    <sheetView tabSelected="1" topLeftCell="A3" zoomScaleNormal="100" workbookViewId="0">
      <selection activeCell="P24" sqref="P24"/>
    </sheetView>
  </sheetViews>
  <sheetFormatPr defaultRowHeight="17" x14ac:dyDescent="0.45"/>
  <cols>
    <col min="1" max="1" width="8.4140625" customWidth="1"/>
    <col min="2" max="14" width="6.58203125" customWidth="1"/>
    <col min="15" max="1025" width="8.4140625" customWidth="1"/>
  </cols>
  <sheetData>
    <row r="1" spans="1:14" ht="21" x14ac:dyDescent="0.45">
      <c r="A1" s="32" t="s">
        <v>270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x14ac:dyDescent="0.45">
      <c r="A2" t="s">
        <v>271</v>
      </c>
    </row>
    <row r="3" spans="1:14" x14ac:dyDescent="0.45">
      <c r="A3" s="2" t="s">
        <v>63</v>
      </c>
      <c r="B3" s="2" t="s">
        <v>153</v>
      </c>
      <c r="C3" s="2" t="s">
        <v>272</v>
      </c>
      <c r="D3" s="2" t="s">
        <v>273</v>
      </c>
      <c r="E3" s="2" t="s">
        <v>274</v>
      </c>
      <c r="F3" s="2" t="s">
        <v>275</v>
      </c>
      <c r="G3" s="2" t="s">
        <v>276</v>
      </c>
      <c r="H3" s="2" t="s">
        <v>277</v>
      </c>
      <c r="I3" s="2" t="s">
        <v>278</v>
      </c>
      <c r="J3" s="2" t="s">
        <v>279</v>
      </c>
      <c r="K3" s="2" t="s">
        <v>280</v>
      </c>
      <c r="L3" s="2" t="s">
        <v>281</v>
      </c>
      <c r="M3" s="2" t="s">
        <v>282</v>
      </c>
      <c r="N3" s="2" t="s">
        <v>283</v>
      </c>
    </row>
    <row r="4" spans="1:14" x14ac:dyDescent="0.45">
      <c r="A4" s="2" t="s">
        <v>284</v>
      </c>
      <c r="B4" s="2" t="s">
        <v>285</v>
      </c>
      <c r="C4" s="2">
        <v>500</v>
      </c>
      <c r="D4" s="2">
        <v>300</v>
      </c>
      <c r="E4" s="2">
        <v>250</v>
      </c>
      <c r="F4" s="2">
        <v>190</v>
      </c>
      <c r="G4" s="2">
        <v>280</v>
      </c>
      <c r="H4" s="2">
        <v>190</v>
      </c>
      <c r="I4" s="2">
        <v>200</v>
      </c>
      <c r="J4" s="2">
        <v>180</v>
      </c>
      <c r="K4" s="2">
        <v>300</v>
      </c>
      <c r="L4" s="2">
        <v>250</v>
      </c>
      <c r="M4" s="2">
        <v>230</v>
      </c>
      <c r="N4" s="2">
        <v>290</v>
      </c>
    </row>
    <row r="5" spans="1:14" x14ac:dyDescent="0.45">
      <c r="A5" s="2" t="s">
        <v>286</v>
      </c>
      <c r="B5" s="2" t="s">
        <v>285</v>
      </c>
      <c r="C5" s="2">
        <v>150</v>
      </c>
      <c r="D5" s="2">
        <v>240</v>
      </c>
      <c r="E5" s="2">
        <v>360</v>
      </c>
      <c r="F5" s="2">
        <v>270</v>
      </c>
      <c r="G5" s="2">
        <v>180</v>
      </c>
      <c r="H5" s="2">
        <v>180</v>
      </c>
      <c r="I5" s="2">
        <v>250</v>
      </c>
      <c r="J5" s="2">
        <v>160</v>
      </c>
      <c r="K5" s="2">
        <v>290</v>
      </c>
      <c r="L5" s="2">
        <v>240</v>
      </c>
      <c r="M5" s="2">
        <v>260</v>
      </c>
      <c r="N5" s="2">
        <v>250</v>
      </c>
    </row>
    <row r="6" spans="1:14" x14ac:dyDescent="0.45">
      <c r="A6" s="2" t="s">
        <v>287</v>
      </c>
      <c r="B6" s="2" t="s">
        <v>288</v>
      </c>
      <c r="C6" s="2">
        <v>200</v>
      </c>
      <c r="D6" s="2">
        <v>250</v>
      </c>
      <c r="E6" s="2">
        <v>250</v>
      </c>
      <c r="F6" s="2">
        <v>180</v>
      </c>
      <c r="G6" s="2">
        <v>190</v>
      </c>
      <c r="H6" s="2">
        <v>200</v>
      </c>
      <c r="I6" s="2">
        <v>230</v>
      </c>
      <c r="J6" s="2">
        <v>170</v>
      </c>
      <c r="K6" s="2">
        <v>300</v>
      </c>
      <c r="L6" s="2">
        <v>230</v>
      </c>
      <c r="M6" s="2">
        <v>270</v>
      </c>
      <c r="N6" s="2">
        <v>230</v>
      </c>
    </row>
    <row r="7" spans="1:14" x14ac:dyDescent="0.45">
      <c r="A7" s="2" t="s">
        <v>74</v>
      </c>
      <c r="B7" s="2" t="s">
        <v>289</v>
      </c>
      <c r="C7" s="2">
        <v>200</v>
      </c>
      <c r="D7" s="2">
        <v>160</v>
      </c>
      <c r="E7" s="2">
        <v>190</v>
      </c>
      <c r="F7" s="2">
        <v>220</v>
      </c>
      <c r="G7" s="2">
        <v>170</v>
      </c>
      <c r="H7" s="2">
        <v>270</v>
      </c>
      <c r="I7" s="2">
        <v>210</v>
      </c>
      <c r="J7" s="2">
        <v>210</v>
      </c>
      <c r="K7" s="2">
        <v>180</v>
      </c>
      <c r="L7" s="2">
        <v>280</v>
      </c>
      <c r="M7" s="2">
        <v>280</v>
      </c>
      <c r="N7" s="2">
        <v>280</v>
      </c>
    </row>
    <row r="8" spans="1:14" x14ac:dyDescent="0.45">
      <c r="A8" s="2" t="s">
        <v>77</v>
      </c>
      <c r="B8" s="2" t="s">
        <v>285</v>
      </c>
      <c r="C8" s="2">
        <v>150</v>
      </c>
      <c r="D8" s="2">
        <v>220</v>
      </c>
      <c r="E8" s="2">
        <v>300</v>
      </c>
      <c r="F8" s="2">
        <v>200</v>
      </c>
      <c r="G8" s="2">
        <v>210</v>
      </c>
      <c r="H8" s="2">
        <v>140</v>
      </c>
      <c r="I8" s="2">
        <v>250</v>
      </c>
      <c r="J8" s="2">
        <v>200</v>
      </c>
      <c r="K8" s="2">
        <v>190</v>
      </c>
      <c r="L8" s="2">
        <v>290</v>
      </c>
      <c r="M8" s="2">
        <v>280</v>
      </c>
      <c r="N8" s="2">
        <v>260</v>
      </c>
    </row>
    <row r="9" spans="1:14" x14ac:dyDescent="0.45">
      <c r="A9" s="2" t="s">
        <v>290</v>
      </c>
      <c r="B9" s="2" t="s">
        <v>288</v>
      </c>
      <c r="C9" s="2">
        <v>30</v>
      </c>
      <c r="D9" s="2">
        <v>100</v>
      </c>
      <c r="E9" s="2">
        <v>240</v>
      </c>
      <c r="F9" s="2">
        <v>180</v>
      </c>
      <c r="G9" s="2">
        <v>260</v>
      </c>
      <c r="H9" s="2">
        <v>180</v>
      </c>
      <c r="I9" s="2">
        <v>240</v>
      </c>
      <c r="J9" s="2">
        <v>220</v>
      </c>
      <c r="K9" s="2">
        <v>280</v>
      </c>
      <c r="L9" s="2">
        <v>240</v>
      </c>
      <c r="M9" s="2">
        <v>260</v>
      </c>
      <c r="N9" s="2">
        <v>260</v>
      </c>
    </row>
    <row r="10" spans="1:14" x14ac:dyDescent="0.45">
      <c r="A10" s="2" t="s">
        <v>71</v>
      </c>
      <c r="B10" s="2" t="s">
        <v>289</v>
      </c>
      <c r="C10" s="2">
        <v>150</v>
      </c>
      <c r="D10" s="2">
        <v>190</v>
      </c>
      <c r="E10" s="2">
        <v>290</v>
      </c>
      <c r="F10" s="2">
        <v>260</v>
      </c>
      <c r="G10" s="2">
        <v>150</v>
      </c>
      <c r="H10" s="2">
        <v>210</v>
      </c>
      <c r="I10" s="2">
        <v>180</v>
      </c>
      <c r="J10" s="2">
        <v>230</v>
      </c>
      <c r="K10" s="2">
        <v>260</v>
      </c>
      <c r="L10" s="2">
        <v>180</v>
      </c>
      <c r="M10" s="2">
        <v>230</v>
      </c>
      <c r="N10" s="2">
        <v>280</v>
      </c>
    </row>
    <row r="11" spans="1:14" x14ac:dyDescent="0.45">
      <c r="A11" s="2" t="s">
        <v>291</v>
      </c>
      <c r="B11" s="2" t="s">
        <v>289</v>
      </c>
      <c r="C11" s="2">
        <v>80</v>
      </c>
      <c r="D11" s="2">
        <v>200</v>
      </c>
      <c r="E11" s="2">
        <v>180</v>
      </c>
      <c r="F11" s="2">
        <v>240</v>
      </c>
      <c r="G11" s="2">
        <v>160</v>
      </c>
      <c r="H11" s="2">
        <v>230</v>
      </c>
      <c r="I11" s="2">
        <v>190</v>
      </c>
      <c r="J11" s="2">
        <v>310</v>
      </c>
      <c r="K11" s="2">
        <v>240</v>
      </c>
      <c r="L11" s="2">
        <v>190</v>
      </c>
      <c r="M11" s="2">
        <v>240</v>
      </c>
      <c r="N11" s="2">
        <v>270</v>
      </c>
    </row>
  </sheetData>
  <mergeCells count="1">
    <mergeCell ref="A1:N1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"/>
  <sheetViews>
    <sheetView zoomScaleNormal="100" workbookViewId="0">
      <selection activeCell="O13" sqref="O13"/>
    </sheetView>
  </sheetViews>
  <sheetFormatPr defaultRowHeight="17" x14ac:dyDescent="0.45"/>
  <cols>
    <col min="1" max="1" width="8.4140625" customWidth="1"/>
    <col min="2" max="2" width="10.4140625" customWidth="1"/>
    <col min="3" max="6" width="8.4140625" customWidth="1"/>
    <col min="7" max="7" width="10.4140625" customWidth="1"/>
    <col min="8" max="1025" width="8.4140625" customWidth="1"/>
  </cols>
  <sheetData>
    <row r="1" spans="1:8" ht="28" customHeight="1" thickBot="1" x14ac:dyDescent="0.5">
      <c r="A1" s="38" t="s">
        <v>1</v>
      </c>
      <c r="B1" s="38"/>
      <c r="C1" s="38"/>
      <c r="D1" s="38"/>
      <c r="E1" s="38"/>
      <c r="F1" s="38"/>
      <c r="G1" s="38"/>
      <c r="H1" s="38"/>
    </row>
    <row r="2" spans="1:8" ht="17.5" thickTop="1" x14ac:dyDescent="0.45"/>
    <row r="3" spans="1:8" x14ac:dyDescent="0.45">
      <c r="A3" s="24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24" t="s">
        <v>8</v>
      </c>
      <c r="H3" s="24" t="s">
        <v>9</v>
      </c>
    </row>
    <row r="4" spans="1:8" x14ac:dyDescent="0.45">
      <c r="A4" s="31" t="s">
        <v>10</v>
      </c>
      <c r="B4" s="24" t="s">
        <v>11</v>
      </c>
      <c r="C4" s="24" t="s">
        <v>12</v>
      </c>
      <c r="D4" s="25">
        <v>500</v>
      </c>
      <c r="E4" s="25">
        <v>450</v>
      </c>
      <c r="F4" s="25">
        <v>50</v>
      </c>
      <c r="G4" s="39" t="s">
        <v>13</v>
      </c>
      <c r="H4" s="26">
        <v>150000</v>
      </c>
    </row>
    <row r="5" spans="1:8" x14ac:dyDescent="0.45">
      <c r="A5" s="31"/>
      <c r="B5" s="24" t="s">
        <v>14</v>
      </c>
      <c r="C5" s="24" t="s">
        <v>15</v>
      </c>
      <c r="D5" s="25">
        <v>250</v>
      </c>
      <c r="E5" s="25">
        <v>220</v>
      </c>
      <c r="F5" s="25">
        <v>30</v>
      </c>
      <c r="G5" s="39" t="s">
        <v>16</v>
      </c>
      <c r="H5" s="26">
        <v>90000</v>
      </c>
    </row>
    <row r="6" spans="1:8" x14ac:dyDescent="0.45">
      <c r="A6" s="31" t="s">
        <v>17</v>
      </c>
      <c r="B6" s="24" t="s">
        <v>18</v>
      </c>
      <c r="C6" s="24" t="s">
        <v>19</v>
      </c>
      <c r="D6" s="25">
        <v>350</v>
      </c>
      <c r="E6" s="25">
        <v>320</v>
      </c>
      <c r="F6" s="25">
        <v>30</v>
      </c>
      <c r="G6" s="39" t="s">
        <v>16</v>
      </c>
      <c r="H6" s="26">
        <v>90000</v>
      </c>
    </row>
    <row r="7" spans="1:8" x14ac:dyDescent="0.45">
      <c r="A7" s="31"/>
      <c r="B7" s="24" t="s">
        <v>20</v>
      </c>
      <c r="C7" s="24" t="s">
        <v>21</v>
      </c>
      <c r="D7" s="25">
        <v>250</v>
      </c>
      <c r="E7" s="25">
        <v>230</v>
      </c>
      <c r="F7" s="25">
        <v>20</v>
      </c>
      <c r="G7" s="39" t="s">
        <v>22</v>
      </c>
      <c r="H7" s="26">
        <v>60000</v>
      </c>
    </row>
    <row r="8" spans="1:8" x14ac:dyDescent="0.45">
      <c r="A8" s="31" t="s">
        <v>23</v>
      </c>
      <c r="B8" s="24" t="s">
        <v>24</v>
      </c>
      <c r="C8" s="24" t="s">
        <v>25</v>
      </c>
      <c r="D8" s="25">
        <v>300</v>
      </c>
      <c r="E8" s="25">
        <v>280</v>
      </c>
      <c r="F8" s="25">
        <v>20</v>
      </c>
      <c r="G8" s="39" t="s">
        <v>22</v>
      </c>
      <c r="H8" s="26">
        <v>60000</v>
      </c>
    </row>
    <row r="9" spans="1:8" x14ac:dyDescent="0.45">
      <c r="A9" s="31"/>
      <c r="B9" s="24" t="s">
        <v>26</v>
      </c>
      <c r="C9" s="24" t="s">
        <v>27</v>
      </c>
      <c r="D9" s="25">
        <v>200</v>
      </c>
      <c r="E9" s="25">
        <v>175</v>
      </c>
      <c r="F9" s="25">
        <v>25</v>
      </c>
      <c r="G9" s="39" t="s">
        <v>13</v>
      </c>
      <c r="H9" s="26">
        <v>75000</v>
      </c>
    </row>
    <row r="10" spans="1:8" x14ac:dyDescent="0.45">
      <c r="A10" s="31" t="s">
        <v>28</v>
      </c>
      <c r="B10" s="24" t="s">
        <v>29</v>
      </c>
      <c r="C10" s="24" t="s">
        <v>30</v>
      </c>
      <c r="D10" s="25">
        <v>300</v>
      </c>
      <c r="E10" s="25">
        <v>290</v>
      </c>
      <c r="F10" s="25">
        <v>10</v>
      </c>
      <c r="G10" s="39" t="s">
        <v>31</v>
      </c>
      <c r="H10" s="26">
        <v>30000</v>
      </c>
    </row>
    <row r="11" spans="1:8" x14ac:dyDescent="0.45">
      <c r="A11" s="31"/>
      <c r="B11" s="24" t="s">
        <v>32</v>
      </c>
      <c r="C11" s="24" t="s">
        <v>33</v>
      </c>
      <c r="D11" s="25">
        <v>200</v>
      </c>
      <c r="E11" s="25">
        <v>170</v>
      </c>
      <c r="F11" s="25">
        <v>30</v>
      </c>
      <c r="G11" s="39" t="s">
        <v>16</v>
      </c>
      <c r="H11" s="26">
        <v>90000</v>
      </c>
    </row>
    <row r="12" spans="1:8" x14ac:dyDescent="0.45">
      <c r="A12" s="31" t="s">
        <v>34</v>
      </c>
      <c r="B12" s="24" t="s">
        <v>35</v>
      </c>
      <c r="C12" s="24" t="s">
        <v>36</v>
      </c>
      <c r="D12" s="25">
        <v>400</v>
      </c>
      <c r="E12" s="25">
        <v>350</v>
      </c>
      <c r="F12" s="25">
        <v>50</v>
      </c>
      <c r="G12" s="39" t="s">
        <v>13</v>
      </c>
      <c r="H12" s="26">
        <v>150000</v>
      </c>
    </row>
    <row r="13" spans="1:8" x14ac:dyDescent="0.45">
      <c r="A13" s="31"/>
      <c r="B13" s="24" t="s">
        <v>37</v>
      </c>
      <c r="C13" s="24" t="s">
        <v>38</v>
      </c>
      <c r="D13" s="25">
        <v>250</v>
      </c>
      <c r="E13" s="25">
        <v>230</v>
      </c>
      <c r="F13" s="25">
        <v>20</v>
      </c>
      <c r="G13" s="39" t="s">
        <v>22</v>
      </c>
      <c r="H13" s="26">
        <v>60000</v>
      </c>
    </row>
  </sheetData>
  <mergeCells count="5">
    <mergeCell ref="A12:A13"/>
    <mergeCell ref="A4:A5"/>
    <mergeCell ref="A6:A7"/>
    <mergeCell ref="A8:A9"/>
    <mergeCell ref="A10:A11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2"/>
  <sheetViews>
    <sheetView zoomScaleNormal="100" workbookViewId="0">
      <selection activeCell="Q15" sqref="Q15"/>
    </sheetView>
  </sheetViews>
  <sheetFormatPr defaultRowHeight="17" x14ac:dyDescent="0.45"/>
  <cols>
    <col min="1" max="1025" width="8.4140625" customWidth="1"/>
  </cols>
  <sheetData>
    <row r="1" spans="1:8" ht="21" x14ac:dyDescent="0.45">
      <c r="A1" s="32" t="s">
        <v>39</v>
      </c>
      <c r="B1" s="32"/>
      <c r="C1" s="32"/>
      <c r="D1" s="32"/>
      <c r="E1" s="32"/>
      <c r="F1" s="32"/>
      <c r="G1" s="32"/>
      <c r="H1" s="32"/>
    </row>
    <row r="2" spans="1:8" x14ac:dyDescent="0.45">
      <c r="A2" t="s">
        <v>40</v>
      </c>
      <c r="H2" s="3" t="s">
        <v>41</v>
      </c>
    </row>
    <row r="3" spans="1:8" x14ac:dyDescent="0.45">
      <c r="A3" s="2" t="s">
        <v>42</v>
      </c>
      <c r="B3" s="2" t="s">
        <v>43</v>
      </c>
      <c r="C3" s="2" t="s">
        <v>44</v>
      </c>
      <c r="D3" s="2" t="s">
        <v>45</v>
      </c>
      <c r="E3" s="2" t="s">
        <v>46</v>
      </c>
      <c r="F3" s="2" t="s">
        <v>47</v>
      </c>
      <c r="G3" s="2" t="s">
        <v>48</v>
      </c>
      <c r="H3" s="2" t="s">
        <v>49</v>
      </c>
    </row>
    <row r="4" spans="1:8" x14ac:dyDescent="0.45">
      <c r="A4" s="2" t="s">
        <v>50</v>
      </c>
      <c r="B4" s="2" t="s">
        <v>10</v>
      </c>
      <c r="C4" s="2">
        <v>22</v>
      </c>
      <c r="D4" s="2">
        <v>8</v>
      </c>
      <c r="E4" s="2">
        <v>10</v>
      </c>
      <c r="F4" s="4">
        <f t="shared" ref="F4:F12" si="0">C4*600+D4*1100+E4*1500</f>
        <v>37000</v>
      </c>
      <c r="G4" s="4">
        <f t="shared" ref="G4:G12" si="1">F4*20%</f>
        <v>7400</v>
      </c>
      <c r="H4" s="2">
        <f t="shared" ref="H4:H12" si="2">_xlfn.RANK.EQ(G4,$G$4:$G$12)</f>
        <v>2</v>
      </c>
    </row>
    <row r="5" spans="1:8" x14ac:dyDescent="0.45">
      <c r="A5" s="2" t="s">
        <v>51</v>
      </c>
      <c r="B5" s="2" t="s">
        <v>17</v>
      </c>
      <c r="C5" s="2">
        <v>18</v>
      </c>
      <c r="D5" s="2">
        <v>5</v>
      </c>
      <c r="E5" s="2">
        <v>5</v>
      </c>
      <c r="F5" s="4">
        <f t="shared" si="0"/>
        <v>23800</v>
      </c>
      <c r="G5" s="4">
        <f t="shared" si="1"/>
        <v>4760</v>
      </c>
      <c r="H5" s="2">
        <f t="shared" si="2"/>
        <v>9</v>
      </c>
    </row>
    <row r="6" spans="1:8" x14ac:dyDescent="0.45">
      <c r="A6" s="2" t="s">
        <v>52</v>
      </c>
      <c r="B6" s="2" t="s">
        <v>34</v>
      </c>
      <c r="C6" s="2">
        <v>15</v>
      </c>
      <c r="D6" s="2">
        <v>3</v>
      </c>
      <c r="E6" s="2">
        <v>10</v>
      </c>
      <c r="F6" s="4">
        <f t="shared" si="0"/>
        <v>27300</v>
      </c>
      <c r="G6" s="4">
        <f t="shared" si="1"/>
        <v>5460</v>
      </c>
      <c r="H6" s="2">
        <f t="shared" si="2"/>
        <v>6</v>
      </c>
    </row>
    <row r="7" spans="1:8" x14ac:dyDescent="0.45">
      <c r="A7" s="2" t="s">
        <v>53</v>
      </c>
      <c r="B7" s="2" t="s">
        <v>34</v>
      </c>
      <c r="C7" s="2">
        <v>10</v>
      </c>
      <c r="D7" s="2">
        <v>10</v>
      </c>
      <c r="E7" s="2">
        <v>6</v>
      </c>
      <c r="F7" s="4">
        <f t="shared" si="0"/>
        <v>26000</v>
      </c>
      <c r="G7" s="4">
        <f t="shared" si="1"/>
        <v>5200</v>
      </c>
      <c r="H7" s="2">
        <f t="shared" si="2"/>
        <v>8</v>
      </c>
    </row>
    <row r="8" spans="1:8" x14ac:dyDescent="0.45">
      <c r="A8" s="2" t="s">
        <v>54</v>
      </c>
      <c r="B8" s="2" t="s">
        <v>28</v>
      </c>
      <c r="C8" s="2">
        <v>20</v>
      </c>
      <c r="D8" s="2">
        <v>7</v>
      </c>
      <c r="E8" s="2">
        <v>5</v>
      </c>
      <c r="F8" s="4">
        <f t="shared" si="0"/>
        <v>27200</v>
      </c>
      <c r="G8" s="4">
        <f t="shared" si="1"/>
        <v>5440</v>
      </c>
      <c r="H8" s="2">
        <f t="shared" si="2"/>
        <v>7</v>
      </c>
    </row>
    <row r="9" spans="1:8" x14ac:dyDescent="0.45">
      <c r="A9" s="2" t="s">
        <v>55</v>
      </c>
      <c r="B9" s="2" t="s">
        <v>17</v>
      </c>
      <c r="C9" s="2">
        <v>22</v>
      </c>
      <c r="D9" s="2">
        <v>11</v>
      </c>
      <c r="E9" s="2">
        <v>4</v>
      </c>
      <c r="F9" s="4">
        <f t="shared" si="0"/>
        <v>31300</v>
      </c>
      <c r="G9" s="4">
        <f t="shared" si="1"/>
        <v>6260</v>
      </c>
      <c r="H9" s="2">
        <f t="shared" si="2"/>
        <v>4</v>
      </c>
    </row>
    <row r="10" spans="1:8" x14ac:dyDescent="0.45">
      <c r="A10" s="2" t="s">
        <v>56</v>
      </c>
      <c r="B10" s="2" t="s">
        <v>10</v>
      </c>
      <c r="C10" s="2">
        <v>30</v>
      </c>
      <c r="D10" s="2">
        <v>13</v>
      </c>
      <c r="E10" s="2">
        <v>5</v>
      </c>
      <c r="F10" s="4">
        <f t="shared" si="0"/>
        <v>39800</v>
      </c>
      <c r="G10" s="4">
        <f t="shared" si="1"/>
        <v>7960</v>
      </c>
      <c r="H10" s="2">
        <f t="shared" si="2"/>
        <v>1</v>
      </c>
    </row>
    <row r="11" spans="1:8" x14ac:dyDescent="0.45">
      <c r="A11" s="2" t="s">
        <v>57</v>
      </c>
      <c r="B11" s="2" t="s">
        <v>58</v>
      </c>
      <c r="C11" s="2">
        <v>15</v>
      </c>
      <c r="D11" s="2">
        <v>8</v>
      </c>
      <c r="E11" s="2">
        <v>12</v>
      </c>
      <c r="F11" s="4">
        <f t="shared" si="0"/>
        <v>35800</v>
      </c>
      <c r="G11" s="4">
        <f t="shared" si="1"/>
        <v>7160</v>
      </c>
      <c r="H11" s="2">
        <f t="shared" si="2"/>
        <v>3</v>
      </c>
    </row>
    <row r="12" spans="1:8" x14ac:dyDescent="0.45">
      <c r="A12" s="2" t="s">
        <v>59</v>
      </c>
      <c r="B12" s="2" t="s">
        <v>10</v>
      </c>
      <c r="C12" s="2">
        <v>10</v>
      </c>
      <c r="D12" s="2">
        <v>9</v>
      </c>
      <c r="E12" s="2">
        <v>8</v>
      </c>
      <c r="F12" s="4">
        <f t="shared" si="0"/>
        <v>27900</v>
      </c>
      <c r="G12" s="4">
        <f t="shared" si="1"/>
        <v>5580</v>
      </c>
      <c r="H12" s="2">
        <f t="shared" si="2"/>
        <v>5</v>
      </c>
    </row>
  </sheetData>
  <mergeCells count="1">
    <mergeCell ref="A1:H1"/>
  </mergeCells>
  <phoneticPr fontId="8" type="noConversion"/>
  <conditionalFormatting sqref="A3:H12">
    <cfRule type="top10" dxfId="12" priority="2" rank="5"/>
    <cfRule type="top10" dxfId="11" priority="3" rank="5"/>
  </conditionalFormatting>
  <conditionalFormatting sqref="G4:G12">
    <cfRule type="top10" dxfId="10" priority="1" rank="5"/>
  </conditionalFormatting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2"/>
  <sheetViews>
    <sheetView zoomScaleNormal="100" workbookViewId="0">
      <selection activeCell="I18" sqref="I18"/>
    </sheetView>
  </sheetViews>
  <sheetFormatPr defaultRowHeight="17" x14ac:dyDescent="0.45"/>
  <cols>
    <col min="1" max="3" width="8.4140625" customWidth="1"/>
    <col min="4" max="4" width="9.33203125" customWidth="1"/>
    <col min="5" max="6" width="8.4140625" customWidth="1"/>
    <col min="7" max="9" width="11.6640625" customWidth="1"/>
    <col min="10" max="1025" width="8.4140625" customWidth="1"/>
  </cols>
  <sheetData>
    <row r="1" spans="1:9" ht="21" x14ac:dyDescent="0.45">
      <c r="A1" s="32" t="s">
        <v>60</v>
      </c>
      <c r="B1" s="32"/>
      <c r="C1" s="32"/>
      <c r="D1" s="32"/>
      <c r="E1" s="32"/>
      <c r="F1" s="32"/>
      <c r="G1" s="32"/>
      <c r="H1" s="32"/>
      <c r="I1" s="32"/>
    </row>
    <row r="3" spans="1:9" x14ac:dyDescent="0.45">
      <c r="A3" s="2" t="s">
        <v>61</v>
      </c>
      <c r="B3" s="2" t="s">
        <v>62</v>
      </c>
      <c r="C3" s="2" t="s">
        <v>63</v>
      </c>
      <c r="D3" s="2" t="s">
        <v>64</v>
      </c>
      <c r="E3" s="2" t="s">
        <v>65</v>
      </c>
      <c r="F3" s="2" t="s">
        <v>66</v>
      </c>
      <c r="G3" s="2" t="s">
        <v>67</v>
      </c>
      <c r="H3" s="2" t="s">
        <v>47</v>
      </c>
      <c r="I3" s="2" t="s">
        <v>68</v>
      </c>
    </row>
    <row r="4" spans="1:9" x14ac:dyDescent="0.45">
      <c r="A4" s="2" t="s">
        <v>69</v>
      </c>
      <c r="B4" s="2" t="s">
        <v>70</v>
      </c>
      <c r="C4" s="2" t="s">
        <v>71</v>
      </c>
      <c r="D4" s="4">
        <v>15000</v>
      </c>
      <c r="E4" s="2">
        <v>100</v>
      </c>
      <c r="F4" s="5">
        <v>0.1</v>
      </c>
      <c r="G4" s="4">
        <v>900000</v>
      </c>
      <c r="H4" s="4">
        <v>1350000</v>
      </c>
      <c r="I4" s="4">
        <v>450000</v>
      </c>
    </row>
    <row r="5" spans="1:9" x14ac:dyDescent="0.45">
      <c r="A5" s="2" t="s">
        <v>72</v>
      </c>
      <c r="B5" s="2" t="s">
        <v>73</v>
      </c>
      <c r="C5" s="2" t="s">
        <v>74</v>
      </c>
      <c r="D5" s="4">
        <v>350000</v>
      </c>
      <c r="E5" s="2">
        <v>30</v>
      </c>
      <c r="F5" s="5">
        <v>0.03</v>
      </c>
      <c r="G5" s="4">
        <v>6300000</v>
      </c>
      <c r="H5" s="4">
        <v>10185000</v>
      </c>
      <c r="I5" s="4">
        <v>3885000</v>
      </c>
    </row>
    <row r="6" spans="1:9" x14ac:dyDescent="0.45">
      <c r="A6" s="2" t="s">
        <v>75</v>
      </c>
      <c r="B6" s="2" t="s">
        <v>76</v>
      </c>
      <c r="C6" s="2" t="s">
        <v>77</v>
      </c>
      <c r="D6" s="4">
        <v>200000</v>
      </c>
      <c r="E6" s="2">
        <v>50</v>
      </c>
      <c r="F6" s="5">
        <v>0.05</v>
      </c>
      <c r="G6" s="4">
        <v>6000000</v>
      </c>
      <c r="H6" s="4">
        <v>9500000</v>
      </c>
      <c r="I6" s="4">
        <v>3500000</v>
      </c>
    </row>
    <row r="7" spans="1:9" x14ac:dyDescent="0.45">
      <c r="A7" s="2" t="s">
        <v>78</v>
      </c>
      <c r="B7" s="2" t="s">
        <v>79</v>
      </c>
      <c r="C7" s="2" t="s">
        <v>71</v>
      </c>
      <c r="D7" s="4">
        <v>20000</v>
      </c>
      <c r="E7" s="2">
        <v>110</v>
      </c>
      <c r="F7" s="5">
        <v>0.1</v>
      </c>
      <c r="G7" s="4">
        <v>1320000</v>
      </c>
      <c r="H7" s="4">
        <v>1980000</v>
      </c>
      <c r="I7" s="4">
        <v>660000</v>
      </c>
    </row>
    <row r="8" spans="1:9" x14ac:dyDescent="0.45">
      <c r="A8" s="2" t="s">
        <v>80</v>
      </c>
      <c r="B8" s="2" t="s">
        <v>81</v>
      </c>
      <c r="C8" s="2" t="s">
        <v>74</v>
      </c>
      <c r="D8" s="4">
        <v>320000</v>
      </c>
      <c r="E8" s="2">
        <v>40</v>
      </c>
      <c r="F8" s="5">
        <v>0.08</v>
      </c>
      <c r="G8" s="4">
        <v>7680000</v>
      </c>
      <c r="H8" s="4">
        <v>12416000</v>
      </c>
      <c r="I8" s="4">
        <v>4736000</v>
      </c>
    </row>
    <row r="9" spans="1:9" x14ac:dyDescent="0.45">
      <c r="A9" s="2" t="s">
        <v>82</v>
      </c>
      <c r="B9" s="2" t="s">
        <v>83</v>
      </c>
      <c r="C9" s="2" t="s">
        <v>77</v>
      </c>
      <c r="D9" s="4">
        <v>250000</v>
      </c>
      <c r="E9" s="2">
        <v>40</v>
      </c>
      <c r="F9" s="5">
        <v>0.03</v>
      </c>
      <c r="G9" s="4">
        <v>6000000</v>
      </c>
      <c r="H9" s="4">
        <v>9700000</v>
      </c>
      <c r="I9" s="4">
        <v>3700000</v>
      </c>
    </row>
    <row r="10" spans="1:9" x14ac:dyDescent="0.45">
      <c r="A10" s="2" t="s">
        <v>84</v>
      </c>
      <c r="B10" s="2" t="s">
        <v>85</v>
      </c>
      <c r="C10" s="2" t="s">
        <v>71</v>
      </c>
      <c r="D10" s="4">
        <v>25000</v>
      </c>
      <c r="E10" s="2">
        <v>90</v>
      </c>
      <c r="F10" s="5">
        <v>0.1</v>
      </c>
      <c r="G10" s="4">
        <v>1350000</v>
      </c>
      <c r="H10" s="4">
        <v>2025000</v>
      </c>
      <c r="I10" s="4">
        <v>675000</v>
      </c>
    </row>
    <row r="11" spans="1:9" x14ac:dyDescent="0.45">
      <c r="A11" s="2" t="s">
        <v>86</v>
      </c>
      <c r="B11" s="2" t="s">
        <v>87</v>
      </c>
      <c r="C11" s="2" t="s">
        <v>74</v>
      </c>
      <c r="D11" s="4">
        <v>300000</v>
      </c>
      <c r="E11" s="2">
        <v>35</v>
      </c>
      <c r="F11" s="5">
        <v>0.06</v>
      </c>
      <c r="G11" s="4">
        <v>6300000</v>
      </c>
      <c r="H11" s="4">
        <v>10185000</v>
      </c>
      <c r="I11" s="4">
        <v>3885000</v>
      </c>
    </row>
    <row r="12" spans="1:9" x14ac:dyDescent="0.45">
      <c r="A12" s="2" t="s">
        <v>88</v>
      </c>
      <c r="B12" s="2" t="s">
        <v>89</v>
      </c>
      <c r="C12" s="2" t="s">
        <v>77</v>
      </c>
      <c r="D12" s="4">
        <v>230000</v>
      </c>
      <c r="E12" s="2">
        <v>30</v>
      </c>
      <c r="F12" s="5">
        <v>0.03</v>
      </c>
      <c r="G12" s="4">
        <v>4140000</v>
      </c>
      <c r="H12" s="4">
        <v>6693000</v>
      </c>
      <c r="I12" s="4">
        <v>2553000</v>
      </c>
    </row>
    <row r="13" spans="1:9" x14ac:dyDescent="0.45">
      <c r="A13" s="33" t="s">
        <v>90</v>
      </c>
      <c r="B13" s="33"/>
      <c r="C13" s="33"/>
      <c r="D13" s="33"/>
      <c r="E13" s="2">
        <f>SUM(E4:E12)</f>
        <v>525</v>
      </c>
      <c r="F13" s="6"/>
      <c r="G13" s="7">
        <f>SUM(G4:G12)</f>
        <v>39990000</v>
      </c>
      <c r="H13" s="7">
        <f>SUM(H4:H12)</f>
        <v>64034000</v>
      </c>
      <c r="I13" s="7">
        <f>SUM(I4:I12)</f>
        <v>24044000</v>
      </c>
    </row>
    <row r="14" spans="1:9" x14ac:dyDescent="0.45">
      <c r="A14" t="s">
        <v>91</v>
      </c>
      <c r="C14" s="8">
        <v>0.6</v>
      </c>
    </row>
    <row r="15" spans="1:9" x14ac:dyDescent="0.45">
      <c r="A15" s="1"/>
      <c r="B15" s="1"/>
      <c r="C15" s="1"/>
      <c r="D15" s="1"/>
    </row>
    <row r="16" spans="1:9" x14ac:dyDescent="0.45">
      <c r="A16" s="1"/>
      <c r="B16" s="1"/>
      <c r="C16" s="1"/>
      <c r="D16" s="1"/>
    </row>
    <row r="17" spans="1:5" x14ac:dyDescent="0.45">
      <c r="A17" s="34" t="s">
        <v>324</v>
      </c>
      <c r="B17" s="34"/>
      <c r="C17" s="40" t="s">
        <v>325</v>
      </c>
      <c r="D17" s="40" t="s">
        <v>325</v>
      </c>
    </row>
    <row r="18" spans="1:5" x14ac:dyDescent="0.45">
      <c r="A18" s="34" t="s">
        <v>332</v>
      </c>
      <c r="B18" s="34"/>
      <c r="C18" s="1" t="s">
        <v>334</v>
      </c>
      <c r="D18" s="1" t="s">
        <v>333</v>
      </c>
    </row>
    <row r="19" spans="1:5" x14ac:dyDescent="0.45">
      <c r="A19" s="1"/>
      <c r="B19" s="1"/>
      <c r="C19" s="1"/>
      <c r="D19" s="1"/>
    </row>
    <row r="20" spans="1:5" x14ac:dyDescent="0.45">
      <c r="A20" s="1"/>
      <c r="B20" s="1"/>
      <c r="C20" s="1"/>
      <c r="D20" s="1"/>
    </row>
    <row r="21" spans="1:5" x14ac:dyDescent="0.45">
      <c r="A21" s="2" t="s">
        <v>63</v>
      </c>
      <c r="B21" s="2" t="s">
        <v>64</v>
      </c>
      <c r="C21" s="2" t="s">
        <v>65</v>
      </c>
      <c r="D21" s="2" t="s">
        <v>68</v>
      </c>
      <c r="E21" s="2" t="s">
        <v>66</v>
      </c>
    </row>
    <row r="22" spans="1:5" x14ac:dyDescent="0.45">
      <c r="A22" s="2" t="s">
        <v>71</v>
      </c>
      <c r="B22" s="41">
        <v>15000</v>
      </c>
      <c r="C22" s="2">
        <v>100</v>
      </c>
      <c r="D22" s="41">
        <v>450000</v>
      </c>
      <c r="E22" s="5">
        <v>0.1</v>
      </c>
    </row>
  </sheetData>
  <mergeCells count="4">
    <mergeCell ref="A1:I1"/>
    <mergeCell ref="A13:D13"/>
    <mergeCell ref="A17:B17"/>
    <mergeCell ref="A18:B18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35"/>
  <sheetViews>
    <sheetView zoomScaleNormal="100" workbookViewId="0">
      <selection activeCell="D13" sqref="D13"/>
    </sheetView>
  </sheetViews>
  <sheetFormatPr defaultRowHeight="17" x14ac:dyDescent="0.45"/>
  <cols>
    <col min="1" max="1" width="10.4140625" customWidth="1"/>
    <col min="2" max="2" width="10.75" customWidth="1"/>
    <col min="3" max="3" width="8.6640625" customWidth="1"/>
    <col min="4" max="4" width="8.4140625" customWidth="1"/>
    <col min="5" max="5" width="9.58203125" customWidth="1"/>
    <col min="6" max="6" width="8.4140625" customWidth="1"/>
    <col min="7" max="7" width="10.1640625" customWidth="1"/>
    <col min="8" max="8" width="8.4140625" customWidth="1"/>
    <col min="9" max="9" width="10.58203125" customWidth="1"/>
    <col min="10" max="10" width="22.1640625" customWidth="1"/>
    <col min="11" max="1025" width="8.4140625" customWidth="1"/>
  </cols>
  <sheetData>
    <row r="1" spans="1:10" x14ac:dyDescent="0.45">
      <c r="A1" s="9" t="s">
        <v>92</v>
      </c>
      <c r="B1" s="10" t="s">
        <v>93</v>
      </c>
      <c r="G1" s="9" t="s">
        <v>94</v>
      </c>
      <c r="H1" s="10" t="s">
        <v>95</v>
      </c>
    </row>
    <row r="2" spans="1:10" x14ac:dyDescent="0.45">
      <c r="A2" s="2" t="s">
        <v>96</v>
      </c>
      <c r="B2" s="2" t="s">
        <v>2</v>
      </c>
      <c r="C2" s="2" t="s">
        <v>97</v>
      </c>
      <c r="D2" s="2" t="s">
        <v>98</v>
      </c>
      <c r="E2" s="11" t="s">
        <v>99</v>
      </c>
      <c r="G2" s="2" t="s">
        <v>100</v>
      </c>
      <c r="H2" s="2" t="s">
        <v>6</v>
      </c>
      <c r="I2" s="2" t="s">
        <v>101</v>
      </c>
    </row>
    <row r="3" spans="1:10" x14ac:dyDescent="0.45">
      <c r="A3" s="2">
        <v>15001</v>
      </c>
      <c r="B3" s="2" t="s">
        <v>58</v>
      </c>
      <c r="C3" s="2">
        <v>48.61</v>
      </c>
      <c r="D3" s="2">
        <v>48.28</v>
      </c>
      <c r="E3" s="2"/>
      <c r="G3" s="2" t="s">
        <v>102</v>
      </c>
      <c r="H3" s="2">
        <v>135</v>
      </c>
      <c r="I3" s="4">
        <v>1147500</v>
      </c>
    </row>
    <row r="4" spans="1:10" x14ac:dyDescent="0.45">
      <c r="A4" s="2">
        <v>15002</v>
      </c>
      <c r="B4" s="2" t="s">
        <v>17</v>
      </c>
      <c r="C4" s="2">
        <v>45.55</v>
      </c>
      <c r="D4" s="2">
        <v>46.13</v>
      </c>
      <c r="E4" s="2"/>
      <c r="G4" s="2" t="s">
        <v>103</v>
      </c>
      <c r="H4" s="2">
        <v>87</v>
      </c>
      <c r="I4" s="4">
        <v>1000500</v>
      </c>
    </row>
    <row r="5" spans="1:10" x14ac:dyDescent="0.45">
      <c r="A5" s="2">
        <v>15003</v>
      </c>
      <c r="B5" s="2" t="s">
        <v>10</v>
      </c>
      <c r="C5" s="2">
        <v>49.79</v>
      </c>
      <c r="D5" s="2">
        <v>48.36</v>
      </c>
      <c r="E5" s="2"/>
      <c r="G5" s="2" t="s">
        <v>104</v>
      </c>
      <c r="H5" s="2">
        <v>168</v>
      </c>
      <c r="I5" s="4">
        <v>1344000</v>
      </c>
    </row>
    <row r="6" spans="1:10" x14ac:dyDescent="0.45">
      <c r="A6" s="2">
        <v>15004</v>
      </c>
      <c r="B6" s="2" t="s">
        <v>81</v>
      </c>
      <c r="C6" s="2">
        <v>47.86</v>
      </c>
      <c r="D6" s="2">
        <v>48.15</v>
      </c>
      <c r="E6" s="2"/>
      <c r="G6" s="2" t="s">
        <v>105</v>
      </c>
      <c r="H6" s="2">
        <v>210</v>
      </c>
      <c r="I6" s="4">
        <v>945000</v>
      </c>
    </row>
    <row r="7" spans="1:10" ht="17" customHeight="1" x14ac:dyDescent="0.45">
      <c r="A7" s="2">
        <v>15005</v>
      </c>
      <c r="B7" s="2" t="s">
        <v>28</v>
      </c>
      <c r="C7" s="2">
        <v>46.04</v>
      </c>
      <c r="D7" s="2">
        <v>46.41</v>
      </c>
      <c r="E7" s="2"/>
      <c r="G7" s="2" t="s">
        <v>106</v>
      </c>
      <c r="H7" s="2">
        <v>109</v>
      </c>
      <c r="I7" s="4">
        <v>654000</v>
      </c>
      <c r="J7" s="35" t="s">
        <v>107</v>
      </c>
    </row>
    <row r="8" spans="1:10" x14ac:dyDescent="0.45">
      <c r="A8" s="2">
        <v>15006</v>
      </c>
      <c r="B8" s="2" t="s">
        <v>89</v>
      </c>
      <c r="C8" s="2">
        <v>48.22</v>
      </c>
      <c r="D8" s="2">
        <v>48.19</v>
      </c>
      <c r="E8" s="2"/>
      <c r="G8" s="2" t="s">
        <v>108</v>
      </c>
      <c r="H8" s="2">
        <v>264</v>
      </c>
      <c r="I8" s="4">
        <v>1452000</v>
      </c>
      <c r="J8" s="35"/>
    </row>
    <row r="9" spans="1:10" x14ac:dyDescent="0.45">
      <c r="A9" s="2">
        <v>15007</v>
      </c>
      <c r="B9" s="2" t="s">
        <v>83</v>
      </c>
      <c r="C9" s="2">
        <v>46.17</v>
      </c>
      <c r="D9" s="2">
        <v>45.99</v>
      </c>
      <c r="E9" s="2"/>
      <c r="G9" s="2" t="s">
        <v>109</v>
      </c>
      <c r="H9" s="2">
        <v>67</v>
      </c>
      <c r="I9" s="4">
        <v>435500</v>
      </c>
      <c r="J9" s="2"/>
    </row>
    <row r="11" spans="1:10" x14ac:dyDescent="0.45">
      <c r="A11" s="12" t="s">
        <v>110</v>
      </c>
      <c r="B11" s="10" t="s">
        <v>111</v>
      </c>
      <c r="G11" s="9" t="s">
        <v>112</v>
      </c>
      <c r="H11" s="10" t="s">
        <v>113</v>
      </c>
    </row>
    <row r="12" spans="1:10" x14ac:dyDescent="0.45">
      <c r="A12" s="2" t="s">
        <v>114</v>
      </c>
      <c r="B12" s="2" t="s">
        <v>115</v>
      </c>
      <c r="C12" s="2" t="s">
        <v>116</v>
      </c>
      <c r="D12" s="11" t="s">
        <v>117</v>
      </c>
      <c r="G12" s="2" t="s">
        <v>118</v>
      </c>
      <c r="H12" s="2" t="s">
        <v>42</v>
      </c>
      <c r="I12" s="2" t="s">
        <v>119</v>
      </c>
      <c r="J12" s="11" t="s">
        <v>120</v>
      </c>
    </row>
    <row r="13" spans="1:10" x14ac:dyDescent="0.45">
      <c r="A13" s="2" t="s">
        <v>121</v>
      </c>
      <c r="B13" s="13">
        <v>45786</v>
      </c>
      <c r="C13" s="2">
        <v>7</v>
      </c>
      <c r="D13" s="13">
        <f>B13+E16</f>
        <v>45786</v>
      </c>
      <c r="G13" s="2">
        <v>200612054</v>
      </c>
      <c r="H13" s="2" t="s">
        <v>122</v>
      </c>
      <c r="I13" s="2" t="s">
        <v>123</v>
      </c>
      <c r="J13" s="2"/>
    </row>
    <row r="14" spans="1:10" x14ac:dyDescent="0.45">
      <c r="A14" s="2" t="s">
        <v>124</v>
      </c>
      <c r="B14" s="13">
        <v>45788</v>
      </c>
      <c r="C14" s="2">
        <v>8</v>
      </c>
      <c r="D14" s="2"/>
      <c r="G14" s="2">
        <v>201428619</v>
      </c>
      <c r="H14" s="2" t="s">
        <v>125</v>
      </c>
      <c r="I14" s="2" t="s">
        <v>126</v>
      </c>
      <c r="J14" s="2"/>
    </row>
    <row r="15" spans="1:10" x14ac:dyDescent="0.45">
      <c r="A15" s="2" t="s">
        <v>127</v>
      </c>
      <c r="B15" s="13">
        <v>45792</v>
      </c>
      <c r="C15" s="2">
        <v>5</v>
      </c>
      <c r="D15" s="2"/>
      <c r="G15" s="2">
        <v>201819342</v>
      </c>
      <c r="H15" s="2" t="s">
        <v>128</v>
      </c>
      <c r="I15" s="2" t="s">
        <v>129</v>
      </c>
      <c r="J15" s="2"/>
    </row>
    <row r="16" spans="1:10" x14ac:dyDescent="0.45">
      <c r="A16" s="2" t="s">
        <v>130</v>
      </c>
      <c r="B16" s="13">
        <v>45793</v>
      </c>
      <c r="C16" s="2">
        <v>9</v>
      </c>
      <c r="D16" s="2"/>
      <c r="G16" s="2">
        <v>201337023</v>
      </c>
      <c r="H16" s="2" t="s">
        <v>131</v>
      </c>
      <c r="I16" s="2" t="s">
        <v>126</v>
      </c>
      <c r="J16" s="2"/>
    </row>
    <row r="17" spans="1:10" x14ac:dyDescent="0.45">
      <c r="A17" s="2" t="s">
        <v>132</v>
      </c>
      <c r="B17" s="13">
        <v>45799</v>
      </c>
      <c r="C17" s="2">
        <v>6</v>
      </c>
      <c r="D17" s="2"/>
      <c r="G17" s="2">
        <v>201929855</v>
      </c>
      <c r="H17" s="2" t="s">
        <v>133</v>
      </c>
      <c r="I17" s="2" t="s">
        <v>129</v>
      </c>
      <c r="J17" s="2"/>
    </row>
    <row r="18" spans="1:10" x14ac:dyDescent="0.45">
      <c r="A18" s="2" t="s">
        <v>134</v>
      </c>
      <c r="B18" s="13">
        <v>45799</v>
      </c>
      <c r="C18" s="2">
        <v>7</v>
      </c>
      <c r="D18" s="2"/>
      <c r="G18" s="2">
        <v>200929944</v>
      </c>
      <c r="H18" s="2" t="s">
        <v>135</v>
      </c>
      <c r="I18" s="2" t="s">
        <v>123</v>
      </c>
      <c r="J18" s="2"/>
    </row>
    <row r="19" spans="1:10" x14ac:dyDescent="0.45">
      <c r="A19" s="2" t="s">
        <v>136</v>
      </c>
      <c r="B19" s="13">
        <v>45802</v>
      </c>
      <c r="C19" s="2">
        <v>5</v>
      </c>
      <c r="D19" s="2"/>
      <c r="G19" s="2">
        <v>201813058</v>
      </c>
      <c r="H19" s="2" t="s">
        <v>137</v>
      </c>
      <c r="I19" s="2" t="s">
        <v>129</v>
      </c>
      <c r="J19" s="2"/>
    </row>
    <row r="20" spans="1:10" x14ac:dyDescent="0.45">
      <c r="A20" s="2" t="s">
        <v>138</v>
      </c>
      <c r="B20" s="13">
        <v>45803</v>
      </c>
      <c r="C20" s="2">
        <v>9</v>
      </c>
      <c r="D20" s="2"/>
      <c r="G20" s="2">
        <v>200835196</v>
      </c>
      <c r="H20" s="2" t="s">
        <v>139</v>
      </c>
      <c r="I20" s="2" t="s">
        <v>123</v>
      </c>
      <c r="J20" s="2"/>
    </row>
    <row r="21" spans="1:10" x14ac:dyDescent="0.45">
      <c r="A21" s="2" t="s">
        <v>140</v>
      </c>
      <c r="B21" s="13">
        <v>45806</v>
      </c>
      <c r="C21" s="2">
        <v>8</v>
      </c>
      <c r="D21" s="2"/>
      <c r="G21" s="2">
        <v>201310487</v>
      </c>
      <c r="H21" s="2" t="s">
        <v>141</v>
      </c>
      <c r="I21" s="2" t="s">
        <v>126</v>
      </c>
      <c r="J21" s="2"/>
    </row>
    <row r="22" spans="1:10" x14ac:dyDescent="0.45">
      <c r="A22" s="2" t="s">
        <v>142</v>
      </c>
      <c r="B22" s="13">
        <v>45807</v>
      </c>
      <c r="C22" s="2">
        <v>6</v>
      </c>
      <c r="D22" s="2"/>
      <c r="G22" s="2">
        <v>201931199</v>
      </c>
      <c r="H22" s="2" t="s">
        <v>143</v>
      </c>
      <c r="I22" s="2" t="s">
        <v>129</v>
      </c>
      <c r="J22" s="2"/>
    </row>
    <row r="24" spans="1:10" x14ac:dyDescent="0.45">
      <c r="A24" s="9" t="s">
        <v>144</v>
      </c>
      <c r="B24" s="10" t="s">
        <v>145</v>
      </c>
      <c r="G24" s="34" t="s">
        <v>146</v>
      </c>
      <c r="H24" s="34"/>
    </row>
    <row r="25" spans="1:10" x14ac:dyDescent="0.45">
      <c r="A25" s="2" t="s">
        <v>147</v>
      </c>
      <c r="B25" s="2" t="s">
        <v>148</v>
      </c>
      <c r="C25" s="11" t="s">
        <v>149</v>
      </c>
      <c r="D25" s="2" t="s">
        <v>150</v>
      </c>
      <c r="E25" s="2" t="s">
        <v>151</v>
      </c>
      <c r="G25" s="2" t="s">
        <v>152</v>
      </c>
      <c r="H25" s="2" t="s">
        <v>153</v>
      </c>
    </row>
    <row r="26" spans="1:10" x14ac:dyDescent="0.45">
      <c r="A26" s="2" t="s">
        <v>154</v>
      </c>
      <c r="B26" s="2" t="s">
        <v>155</v>
      </c>
      <c r="C26" s="2"/>
      <c r="D26" s="2" t="s">
        <v>156</v>
      </c>
      <c r="E26" s="2" t="s">
        <v>157</v>
      </c>
      <c r="G26" s="2">
        <v>3</v>
      </c>
      <c r="H26" s="2" t="s">
        <v>158</v>
      </c>
    </row>
    <row r="27" spans="1:10" x14ac:dyDescent="0.45">
      <c r="A27" s="2" t="s">
        <v>159</v>
      </c>
      <c r="B27" s="2" t="s">
        <v>155</v>
      </c>
      <c r="C27" s="2" t="str">
        <f t="shared" ref="C27:C35" si="0">MID(E27,1,3)</f>
        <v>생산1</v>
      </c>
      <c r="D27" s="2" t="s">
        <v>160</v>
      </c>
      <c r="E27" s="2" t="s">
        <v>161</v>
      </c>
      <c r="G27" s="2">
        <v>2</v>
      </c>
      <c r="H27" s="2" t="s">
        <v>162</v>
      </c>
    </row>
    <row r="28" spans="1:10" x14ac:dyDescent="0.45">
      <c r="A28" s="2" t="s">
        <v>163</v>
      </c>
      <c r="B28" s="2" t="s">
        <v>164</v>
      </c>
      <c r="C28" s="2" t="str">
        <f t="shared" si="0"/>
        <v>영업-</v>
      </c>
      <c r="D28" s="2" t="s">
        <v>165</v>
      </c>
      <c r="E28" s="2" t="s">
        <v>166</v>
      </c>
      <c r="G28" s="2">
        <v>1</v>
      </c>
      <c r="H28" s="2" t="s">
        <v>167</v>
      </c>
    </row>
    <row r="29" spans="1:10" x14ac:dyDescent="0.45">
      <c r="A29" s="2" t="s">
        <v>168</v>
      </c>
      <c r="B29" s="2" t="s">
        <v>164</v>
      </c>
      <c r="C29" s="2" t="str">
        <f t="shared" si="0"/>
        <v>홍보-</v>
      </c>
      <c r="D29" s="2" t="s">
        <v>169</v>
      </c>
      <c r="E29" s="2" t="s">
        <v>170</v>
      </c>
    </row>
    <row r="30" spans="1:10" x14ac:dyDescent="0.45">
      <c r="A30" s="2" t="s">
        <v>171</v>
      </c>
      <c r="B30" s="2" t="s">
        <v>155</v>
      </c>
      <c r="C30" s="2" t="str">
        <f t="shared" si="0"/>
        <v>기획2</v>
      </c>
      <c r="D30" s="2" t="s">
        <v>172</v>
      </c>
      <c r="E30" s="2" t="s">
        <v>173</v>
      </c>
    </row>
    <row r="31" spans="1:10" x14ac:dyDescent="0.45">
      <c r="A31" s="2" t="s">
        <v>174</v>
      </c>
      <c r="B31" s="2" t="s">
        <v>164</v>
      </c>
      <c r="C31" s="2" t="str">
        <f t="shared" si="0"/>
        <v>생산2</v>
      </c>
      <c r="D31" s="2" t="s">
        <v>175</v>
      </c>
      <c r="E31" s="2" t="s">
        <v>176</v>
      </c>
    </row>
    <row r="32" spans="1:10" x14ac:dyDescent="0.45">
      <c r="A32" s="2" t="s">
        <v>177</v>
      </c>
      <c r="B32" s="2" t="s">
        <v>155</v>
      </c>
      <c r="C32" s="2" t="str">
        <f t="shared" si="0"/>
        <v>생산3</v>
      </c>
      <c r="D32" s="2" t="s">
        <v>178</v>
      </c>
      <c r="E32" s="2" t="s">
        <v>179</v>
      </c>
    </row>
    <row r="33" spans="1:5" x14ac:dyDescent="0.45">
      <c r="A33" s="2" t="s">
        <v>180</v>
      </c>
      <c r="B33" s="2" t="s">
        <v>164</v>
      </c>
      <c r="C33" s="2" t="str">
        <f t="shared" si="0"/>
        <v>홍보-</v>
      </c>
      <c r="D33" s="2" t="s">
        <v>181</v>
      </c>
      <c r="E33" s="2" t="s">
        <v>182</v>
      </c>
    </row>
    <row r="34" spans="1:5" x14ac:dyDescent="0.45">
      <c r="A34" s="2" t="s">
        <v>183</v>
      </c>
      <c r="B34" s="2" t="s">
        <v>155</v>
      </c>
      <c r="C34" s="2" t="str">
        <f t="shared" si="0"/>
        <v>영업-</v>
      </c>
      <c r="D34" s="2" t="s">
        <v>184</v>
      </c>
      <c r="E34" s="2" t="s">
        <v>185</v>
      </c>
    </row>
    <row r="35" spans="1:5" x14ac:dyDescent="0.45">
      <c r="A35" s="2" t="s">
        <v>186</v>
      </c>
      <c r="B35" s="2" t="s">
        <v>164</v>
      </c>
      <c r="C35" s="2" t="str">
        <f t="shared" si="0"/>
        <v>기획3</v>
      </c>
      <c r="D35" s="2" t="s">
        <v>187</v>
      </c>
      <c r="E35" s="2" t="s">
        <v>188</v>
      </c>
    </row>
  </sheetData>
  <mergeCells count="2">
    <mergeCell ref="J7:J8"/>
    <mergeCell ref="G24:H24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1"/>
  <sheetViews>
    <sheetView zoomScaleNormal="100" workbookViewId="0">
      <selection activeCell="L10" sqref="L10"/>
    </sheetView>
  </sheetViews>
  <sheetFormatPr defaultRowHeight="17" outlineLevelRow="3" x14ac:dyDescent="0.45"/>
  <cols>
    <col min="1" max="1" width="8.4140625" customWidth="1"/>
    <col min="2" max="2" width="9.9140625" customWidth="1"/>
    <col min="3" max="1025" width="8.4140625" customWidth="1"/>
  </cols>
  <sheetData>
    <row r="1" spans="1:7" ht="21" x14ac:dyDescent="0.45">
      <c r="A1" s="32" t="s">
        <v>189</v>
      </c>
      <c r="B1" s="32"/>
      <c r="C1" s="32"/>
      <c r="D1" s="32"/>
      <c r="E1" s="32"/>
      <c r="F1" s="32"/>
      <c r="G1" s="32"/>
    </row>
    <row r="3" spans="1:7" x14ac:dyDescent="0.45">
      <c r="A3" s="47" t="s">
        <v>147</v>
      </c>
      <c r="B3" s="47" t="s">
        <v>190</v>
      </c>
      <c r="C3" s="47" t="s">
        <v>191</v>
      </c>
      <c r="D3" s="47" t="s">
        <v>192</v>
      </c>
      <c r="E3" s="47" t="s">
        <v>193</v>
      </c>
      <c r="F3" s="47" t="s">
        <v>194</v>
      </c>
      <c r="G3" s="47" t="s">
        <v>99</v>
      </c>
    </row>
    <row r="4" spans="1:7" outlineLevel="3" x14ac:dyDescent="0.45">
      <c r="A4" s="2" t="s">
        <v>203</v>
      </c>
      <c r="B4" s="2" t="s">
        <v>204</v>
      </c>
      <c r="C4" s="2">
        <v>85</v>
      </c>
      <c r="D4" s="2">
        <v>100</v>
      </c>
      <c r="E4" s="2">
        <v>80</v>
      </c>
      <c r="F4" s="14">
        <f t="shared" ref="F4:F17" si="0">AVERAGE(C4:E4)</f>
        <v>88.333333333333329</v>
      </c>
      <c r="G4" s="2" t="s">
        <v>197</v>
      </c>
    </row>
    <row r="5" spans="1:7" outlineLevel="2" x14ac:dyDescent="0.45">
      <c r="A5" s="2"/>
      <c r="B5" s="46" t="s">
        <v>338</v>
      </c>
      <c r="C5" s="2">
        <f>SUBTOTAL(1,C4:C4)</f>
        <v>85</v>
      </c>
      <c r="D5" s="2">
        <f>SUBTOTAL(1,D4:D4)</f>
        <v>100</v>
      </c>
      <c r="E5" s="2">
        <f>SUBTOTAL(1,E4:E4)</f>
        <v>80</v>
      </c>
      <c r="F5" s="14"/>
      <c r="G5" s="2"/>
    </row>
    <row r="6" spans="1:7" outlineLevel="3" x14ac:dyDescent="0.45">
      <c r="A6" s="2" t="s">
        <v>195</v>
      </c>
      <c r="B6" s="2" t="s">
        <v>196</v>
      </c>
      <c r="C6" s="2">
        <v>85</v>
      </c>
      <c r="D6" s="2">
        <v>60</v>
      </c>
      <c r="E6" s="2">
        <v>90</v>
      </c>
      <c r="F6" s="14">
        <f t="shared" si="0"/>
        <v>78.333333333333329</v>
      </c>
      <c r="G6" s="2" t="s">
        <v>197</v>
      </c>
    </row>
    <row r="7" spans="1:7" outlineLevel="3" x14ac:dyDescent="0.45">
      <c r="A7" s="2" t="s">
        <v>207</v>
      </c>
      <c r="B7" s="2" t="s">
        <v>196</v>
      </c>
      <c r="C7" s="2">
        <v>95</v>
      </c>
      <c r="D7" s="2">
        <v>80</v>
      </c>
      <c r="E7" s="2">
        <v>90</v>
      </c>
      <c r="F7" s="14">
        <f t="shared" si="0"/>
        <v>88.333333333333329</v>
      </c>
      <c r="G7" s="2" t="s">
        <v>197</v>
      </c>
    </row>
    <row r="8" spans="1:7" outlineLevel="2" x14ac:dyDescent="0.45">
      <c r="A8" s="2"/>
      <c r="B8" s="46" t="s">
        <v>339</v>
      </c>
      <c r="C8" s="2">
        <f>SUBTOTAL(1,C6:C7)</f>
        <v>90</v>
      </c>
      <c r="D8" s="2">
        <f>SUBTOTAL(1,D6:D7)</f>
        <v>70</v>
      </c>
      <c r="E8" s="2">
        <f>SUBTOTAL(1,E6:E7)</f>
        <v>90</v>
      </c>
      <c r="F8" s="14"/>
      <c r="G8" s="2"/>
    </row>
    <row r="9" spans="1:7" outlineLevel="3" x14ac:dyDescent="0.45">
      <c r="A9" s="2" t="s">
        <v>198</v>
      </c>
      <c r="B9" s="2" t="s">
        <v>167</v>
      </c>
      <c r="C9" s="2">
        <v>75</v>
      </c>
      <c r="D9" s="2">
        <v>80</v>
      </c>
      <c r="E9" s="2">
        <v>90</v>
      </c>
      <c r="F9" s="14">
        <f t="shared" si="0"/>
        <v>81.666666666666671</v>
      </c>
      <c r="G9" s="2" t="s">
        <v>197</v>
      </c>
    </row>
    <row r="10" spans="1:7" outlineLevel="3" x14ac:dyDescent="0.45">
      <c r="A10" s="2" t="s">
        <v>202</v>
      </c>
      <c r="B10" s="2" t="s">
        <v>167</v>
      </c>
      <c r="C10" s="2">
        <v>80</v>
      </c>
      <c r="D10" s="2">
        <v>80</v>
      </c>
      <c r="E10" s="2">
        <v>70</v>
      </c>
      <c r="F10" s="14">
        <f t="shared" si="0"/>
        <v>76.666666666666671</v>
      </c>
      <c r="G10" s="2" t="s">
        <v>197</v>
      </c>
    </row>
    <row r="11" spans="1:7" outlineLevel="2" x14ac:dyDescent="0.45">
      <c r="A11" s="2"/>
      <c r="B11" s="46" t="s">
        <v>340</v>
      </c>
      <c r="C11" s="2">
        <f>SUBTOTAL(1,C9:C10)</f>
        <v>77.5</v>
      </c>
      <c r="D11" s="2">
        <f>SUBTOTAL(1,D9:D10)</f>
        <v>80</v>
      </c>
      <c r="E11" s="2">
        <f>SUBTOTAL(1,E9:E10)</f>
        <v>80</v>
      </c>
      <c r="F11" s="14"/>
      <c r="G11" s="2"/>
    </row>
    <row r="12" spans="1:7" outlineLevel="3" x14ac:dyDescent="0.45">
      <c r="A12" s="2" t="s">
        <v>205</v>
      </c>
      <c r="B12" s="2" t="s">
        <v>162</v>
      </c>
      <c r="C12" s="2">
        <v>90</v>
      </c>
      <c r="D12" s="2">
        <v>60</v>
      </c>
      <c r="E12" s="2">
        <v>90</v>
      </c>
      <c r="F12" s="14">
        <f t="shared" si="0"/>
        <v>80</v>
      </c>
      <c r="G12" s="2" t="s">
        <v>197</v>
      </c>
    </row>
    <row r="13" spans="1:7" outlineLevel="3" x14ac:dyDescent="0.45">
      <c r="A13" s="2" t="s">
        <v>208</v>
      </c>
      <c r="B13" s="2" t="s">
        <v>162</v>
      </c>
      <c r="C13" s="2">
        <v>65</v>
      </c>
      <c r="D13" s="2">
        <v>80</v>
      </c>
      <c r="E13" s="2">
        <v>90</v>
      </c>
      <c r="F13" s="14">
        <f t="shared" si="0"/>
        <v>78.333333333333329</v>
      </c>
      <c r="G13" s="2" t="s">
        <v>197</v>
      </c>
    </row>
    <row r="14" spans="1:7" outlineLevel="2" x14ac:dyDescent="0.45">
      <c r="A14" s="2"/>
      <c r="B14" s="46" t="s">
        <v>341</v>
      </c>
      <c r="C14" s="2">
        <f>SUBTOTAL(1,C12:C13)</f>
        <v>77.5</v>
      </c>
      <c r="D14" s="2">
        <f>SUBTOTAL(1,D12:D13)</f>
        <v>70</v>
      </c>
      <c r="E14" s="2">
        <f>SUBTOTAL(1,E12:E13)</f>
        <v>90</v>
      </c>
      <c r="F14" s="14"/>
      <c r="G14" s="2"/>
    </row>
    <row r="15" spans="1:7" outlineLevel="1" x14ac:dyDescent="0.45">
      <c r="A15" s="2"/>
      <c r="B15" s="2"/>
      <c r="C15" s="2"/>
      <c r="D15" s="2"/>
      <c r="E15" s="2">
        <f>SUBTOTAL(5,E4:E13)</f>
        <v>70</v>
      </c>
      <c r="F15" s="14"/>
      <c r="G15" s="42" t="s">
        <v>335</v>
      </c>
    </row>
    <row r="16" spans="1:7" outlineLevel="3" x14ac:dyDescent="0.45">
      <c r="A16" s="2" t="s">
        <v>199</v>
      </c>
      <c r="B16" s="2" t="s">
        <v>200</v>
      </c>
      <c r="C16" s="2">
        <v>90</v>
      </c>
      <c r="D16" s="2">
        <v>40</v>
      </c>
      <c r="E16" s="2">
        <v>80</v>
      </c>
      <c r="F16" s="14">
        <f t="shared" si="0"/>
        <v>70</v>
      </c>
      <c r="G16" s="2" t="s">
        <v>201</v>
      </c>
    </row>
    <row r="17" spans="1:7" outlineLevel="3" x14ac:dyDescent="0.45">
      <c r="A17" s="2" t="s">
        <v>206</v>
      </c>
      <c r="B17" s="2" t="s">
        <v>200</v>
      </c>
      <c r="C17" s="2">
        <v>60</v>
      </c>
      <c r="D17" s="2">
        <v>60</v>
      </c>
      <c r="E17" s="2">
        <v>80</v>
      </c>
      <c r="F17" s="14">
        <f t="shared" si="0"/>
        <v>66.666666666666671</v>
      </c>
      <c r="G17" s="2" t="s">
        <v>201</v>
      </c>
    </row>
    <row r="18" spans="1:7" outlineLevel="2" x14ac:dyDescent="0.45">
      <c r="A18" s="43"/>
      <c r="B18" s="45" t="s">
        <v>342</v>
      </c>
      <c r="C18" s="43">
        <f>SUBTOTAL(1,C16:C17)</f>
        <v>75</v>
      </c>
      <c r="D18" s="43">
        <f>SUBTOTAL(1,D16:D17)</f>
        <v>50</v>
      </c>
      <c r="E18" s="43">
        <f>SUBTOTAL(1,E16:E17)</f>
        <v>80</v>
      </c>
      <c r="F18" s="44"/>
      <c r="G18" s="43"/>
    </row>
    <row r="19" spans="1:7" outlineLevel="1" x14ac:dyDescent="0.45">
      <c r="A19" s="43"/>
      <c r="B19" s="43"/>
      <c r="C19" s="43"/>
      <c r="D19" s="43"/>
      <c r="E19" s="43">
        <f>SUBTOTAL(5,E16:E17)</f>
        <v>80</v>
      </c>
      <c r="F19" s="44"/>
      <c r="G19" s="45" t="s">
        <v>336</v>
      </c>
    </row>
    <row r="20" spans="1:7" x14ac:dyDescent="0.45">
      <c r="A20" s="43"/>
      <c r="B20" s="45" t="s">
        <v>343</v>
      </c>
      <c r="C20" s="43">
        <f>SUBTOTAL(1,C4:C17)</f>
        <v>80.555555555555557</v>
      </c>
      <c r="D20" s="43">
        <f>SUBTOTAL(1,D4:D17)</f>
        <v>71.111111111111114</v>
      </c>
      <c r="E20" s="43">
        <f>SUBTOTAL(1,E4:E17)</f>
        <v>84.444444444444443</v>
      </c>
      <c r="F20" s="44"/>
      <c r="G20" s="45"/>
    </row>
    <row r="21" spans="1:7" x14ac:dyDescent="0.45">
      <c r="A21" s="43"/>
      <c r="B21" s="43"/>
      <c r="C21" s="43"/>
      <c r="D21" s="43"/>
      <c r="E21" s="43">
        <f>SUBTOTAL(5,E4:E17)</f>
        <v>70</v>
      </c>
      <c r="F21" s="44"/>
      <c r="G21" s="45" t="s">
        <v>337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1"/>
  <sheetViews>
    <sheetView zoomScaleNormal="100" workbookViewId="0">
      <selection activeCell="G18" sqref="G18"/>
    </sheetView>
  </sheetViews>
  <sheetFormatPr defaultRowHeight="17" x14ac:dyDescent="0.45"/>
  <cols>
    <col min="1" max="1" width="10.58203125" bestFit="1" customWidth="1"/>
    <col min="2" max="5" width="8.75" bestFit="1" customWidth="1"/>
    <col min="6" max="1025" width="8.4140625" customWidth="1"/>
  </cols>
  <sheetData>
    <row r="1" spans="1:9" ht="21" x14ac:dyDescent="0.45">
      <c r="A1" s="32" t="s">
        <v>209</v>
      </c>
      <c r="B1" s="32"/>
      <c r="C1" s="32"/>
      <c r="D1" s="32"/>
      <c r="E1" s="32"/>
      <c r="F1" s="32"/>
      <c r="G1" s="32"/>
      <c r="H1" s="32"/>
      <c r="I1" s="32"/>
    </row>
    <row r="3" spans="1:9" x14ac:dyDescent="0.45">
      <c r="A3" s="2" t="s">
        <v>153</v>
      </c>
      <c r="B3" s="2" t="s">
        <v>210</v>
      </c>
      <c r="C3" s="2" t="s">
        <v>211</v>
      </c>
      <c r="D3" s="2" t="s">
        <v>212</v>
      </c>
      <c r="E3" s="2" t="s">
        <v>213</v>
      </c>
      <c r="F3" s="2" t="s">
        <v>214</v>
      </c>
      <c r="G3" s="2" t="s">
        <v>90</v>
      </c>
      <c r="H3" s="2" t="s">
        <v>215</v>
      </c>
      <c r="I3" s="2" t="s">
        <v>49</v>
      </c>
    </row>
    <row r="4" spans="1:9" x14ac:dyDescent="0.45">
      <c r="A4" s="2" t="s">
        <v>216</v>
      </c>
      <c r="B4" s="2" t="s">
        <v>217</v>
      </c>
      <c r="C4" s="13">
        <v>45877</v>
      </c>
      <c r="D4" s="2">
        <v>25</v>
      </c>
      <c r="E4" s="2">
        <v>5</v>
      </c>
      <c r="F4" s="2">
        <v>1</v>
      </c>
      <c r="G4" s="2">
        <f t="shared" ref="G4:G10" si="0">SUM(D4:E4)</f>
        <v>30</v>
      </c>
      <c r="H4" s="4">
        <f t="shared" ref="H4:H10" si="1">E4*IF(B4="A",1000,IF(B4="B",2000,3000))</f>
        <v>5000</v>
      </c>
      <c r="I4" s="2">
        <f t="shared" ref="I4:I10" si="2">_xlfn.RANK.EQ(H4,$H$4:$H$10)</f>
        <v>5</v>
      </c>
    </row>
    <row r="5" spans="1:9" x14ac:dyDescent="0.45">
      <c r="A5" s="2" t="s">
        <v>218</v>
      </c>
      <c r="B5" s="2" t="s">
        <v>219</v>
      </c>
      <c r="C5" s="13">
        <v>45859</v>
      </c>
      <c r="D5" s="2">
        <v>30</v>
      </c>
      <c r="E5" s="2">
        <v>4</v>
      </c>
      <c r="F5" s="2">
        <v>1</v>
      </c>
      <c r="G5" s="2">
        <f t="shared" si="0"/>
        <v>34</v>
      </c>
      <c r="H5" s="4">
        <f t="shared" si="1"/>
        <v>8000</v>
      </c>
      <c r="I5" s="2">
        <f t="shared" si="2"/>
        <v>4</v>
      </c>
    </row>
    <row r="6" spans="1:9" x14ac:dyDescent="0.45">
      <c r="A6" s="2" t="s">
        <v>216</v>
      </c>
      <c r="B6" s="2" t="s">
        <v>219</v>
      </c>
      <c r="C6" s="13">
        <v>45901</v>
      </c>
      <c r="D6" s="2">
        <v>55</v>
      </c>
      <c r="E6" s="2">
        <v>9</v>
      </c>
      <c r="F6" s="2">
        <v>1</v>
      </c>
      <c r="G6" s="2">
        <f t="shared" si="0"/>
        <v>64</v>
      </c>
      <c r="H6" s="4">
        <f t="shared" si="1"/>
        <v>18000</v>
      </c>
      <c r="I6" s="2">
        <f t="shared" si="2"/>
        <v>2</v>
      </c>
    </row>
    <row r="7" spans="1:9" x14ac:dyDescent="0.45">
      <c r="A7" s="2" t="s">
        <v>218</v>
      </c>
      <c r="B7" s="2" t="s">
        <v>217</v>
      </c>
      <c r="C7" s="13">
        <v>45901</v>
      </c>
      <c r="D7" s="2">
        <v>40</v>
      </c>
      <c r="E7" s="2">
        <v>2</v>
      </c>
      <c r="F7" s="2">
        <v>1</v>
      </c>
      <c r="G7" s="2">
        <f t="shared" si="0"/>
        <v>42</v>
      </c>
      <c r="H7" s="4">
        <f t="shared" si="1"/>
        <v>2000</v>
      </c>
      <c r="I7" s="2">
        <f t="shared" si="2"/>
        <v>6</v>
      </c>
    </row>
    <row r="8" spans="1:9" x14ac:dyDescent="0.45">
      <c r="A8" s="2" t="s">
        <v>220</v>
      </c>
      <c r="B8" s="2" t="s">
        <v>219</v>
      </c>
      <c r="C8" s="13">
        <v>45902</v>
      </c>
      <c r="D8" s="2">
        <v>60</v>
      </c>
      <c r="E8" s="2">
        <v>0</v>
      </c>
      <c r="F8" s="2">
        <v>1</v>
      </c>
      <c r="G8" s="2">
        <f t="shared" si="0"/>
        <v>60</v>
      </c>
      <c r="H8" s="4">
        <f t="shared" si="1"/>
        <v>0</v>
      </c>
      <c r="I8" s="2">
        <f t="shared" si="2"/>
        <v>7</v>
      </c>
    </row>
    <row r="9" spans="1:9" x14ac:dyDescent="0.45">
      <c r="A9" s="2" t="s">
        <v>221</v>
      </c>
      <c r="B9" s="2" t="s">
        <v>217</v>
      </c>
      <c r="C9" s="13">
        <v>45718</v>
      </c>
      <c r="D9" s="2">
        <v>25</v>
      </c>
      <c r="E9" s="2">
        <v>10</v>
      </c>
      <c r="F9" s="2">
        <v>1</v>
      </c>
      <c r="G9" s="2">
        <f t="shared" si="0"/>
        <v>35</v>
      </c>
      <c r="H9" s="4">
        <f t="shared" si="1"/>
        <v>10000</v>
      </c>
      <c r="I9" s="2">
        <f t="shared" si="2"/>
        <v>3</v>
      </c>
    </row>
    <row r="10" spans="1:9" x14ac:dyDescent="0.45">
      <c r="A10" s="2" t="s">
        <v>220</v>
      </c>
      <c r="B10" s="2" t="s">
        <v>222</v>
      </c>
      <c r="C10" s="13">
        <v>45698</v>
      </c>
      <c r="D10" s="2">
        <v>35</v>
      </c>
      <c r="E10" s="2">
        <v>10</v>
      </c>
      <c r="F10" s="2">
        <v>1</v>
      </c>
      <c r="G10" s="2">
        <f t="shared" si="0"/>
        <v>45</v>
      </c>
      <c r="H10" s="4">
        <f t="shared" si="1"/>
        <v>30000</v>
      </c>
      <c r="I10" s="2">
        <f t="shared" si="2"/>
        <v>1</v>
      </c>
    </row>
    <row r="13" spans="1:9" x14ac:dyDescent="0.45">
      <c r="A13" s="27" t="s">
        <v>211</v>
      </c>
      <c r="B13" t="s">
        <v>327</v>
      </c>
    </row>
    <row r="15" spans="1:9" x14ac:dyDescent="0.45">
      <c r="A15" s="27" t="s">
        <v>328</v>
      </c>
      <c r="B15" s="27" t="s">
        <v>210</v>
      </c>
    </row>
    <row r="16" spans="1:9" x14ac:dyDescent="0.45">
      <c r="A16" s="27" t="s">
        <v>153</v>
      </c>
      <c r="B16" t="s">
        <v>222</v>
      </c>
      <c r="C16" t="s">
        <v>219</v>
      </c>
      <c r="D16" t="s">
        <v>217</v>
      </c>
      <c r="E16" t="s">
        <v>326</v>
      </c>
    </row>
    <row r="17" spans="1:5" x14ac:dyDescent="0.45">
      <c r="A17" t="s">
        <v>220</v>
      </c>
      <c r="B17" s="28">
        <v>30000</v>
      </c>
      <c r="C17" s="28">
        <v>0</v>
      </c>
      <c r="D17" s="28" t="s">
        <v>329</v>
      </c>
      <c r="E17" s="28">
        <v>30000</v>
      </c>
    </row>
    <row r="18" spans="1:5" x14ac:dyDescent="0.45">
      <c r="A18" t="s">
        <v>221</v>
      </c>
      <c r="B18" s="28" t="s">
        <v>329</v>
      </c>
      <c r="C18" s="28" t="s">
        <v>329</v>
      </c>
      <c r="D18" s="28">
        <v>10000</v>
      </c>
      <c r="E18" s="28">
        <v>10000</v>
      </c>
    </row>
    <row r="19" spans="1:5" x14ac:dyDescent="0.45">
      <c r="A19" t="s">
        <v>218</v>
      </c>
      <c r="B19" s="28" t="s">
        <v>329</v>
      </c>
      <c r="C19" s="28">
        <v>8000</v>
      </c>
      <c r="D19" s="28">
        <v>2000</v>
      </c>
      <c r="E19" s="28">
        <v>10000</v>
      </c>
    </row>
    <row r="20" spans="1:5" x14ac:dyDescent="0.45">
      <c r="A20" t="s">
        <v>216</v>
      </c>
      <c r="B20" s="28" t="s">
        <v>329</v>
      </c>
      <c r="C20" s="28">
        <v>18000</v>
      </c>
      <c r="D20" s="28">
        <v>5000</v>
      </c>
      <c r="E20" s="28">
        <v>23000</v>
      </c>
    </row>
    <row r="21" spans="1:5" x14ac:dyDescent="0.45">
      <c r="A21" t="s">
        <v>326</v>
      </c>
      <c r="B21" s="28">
        <v>30000</v>
      </c>
      <c r="C21" s="28">
        <v>26000</v>
      </c>
      <c r="D21" s="28">
        <v>17000</v>
      </c>
      <c r="E21" s="28">
        <v>73000</v>
      </c>
    </row>
  </sheetData>
  <mergeCells count="1">
    <mergeCell ref="A1:I1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8"/>
  <sheetViews>
    <sheetView zoomScaleNormal="100" workbookViewId="0">
      <selection activeCell="F15" sqref="F15"/>
    </sheetView>
  </sheetViews>
  <sheetFormatPr defaultRowHeight="17" x14ac:dyDescent="0.45"/>
  <cols>
    <col min="1" max="2" width="12.58203125" customWidth="1"/>
    <col min="3" max="3" width="5.58203125" customWidth="1"/>
    <col min="4" max="4" width="8.4140625" customWidth="1"/>
    <col min="5" max="5" width="10.83203125" customWidth="1"/>
    <col min="6" max="1025" width="8.4140625" customWidth="1"/>
  </cols>
  <sheetData>
    <row r="2" spans="1:9" ht="17.5" thickBot="1" x14ac:dyDescent="0.5">
      <c r="A2" s="36" t="s">
        <v>223</v>
      </c>
      <c r="B2" s="36"/>
      <c r="F2" s="37" t="s">
        <v>65</v>
      </c>
      <c r="G2" s="37"/>
      <c r="H2" s="37"/>
      <c r="I2" s="37"/>
    </row>
    <row r="3" spans="1:9" ht="17.5" thickBot="1" x14ac:dyDescent="0.5">
      <c r="A3" s="15" t="s">
        <v>224</v>
      </c>
      <c r="B3" s="16">
        <v>5000</v>
      </c>
      <c r="E3" s="23">
        <f>B7/B6</f>
        <v>0.6</v>
      </c>
      <c r="F3" s="18">
        <v>1500</v>
      </c>
      <c r="G3" s="18">
        <v>2000</v>
      </c>
      <c r="H3" s="18">
        <v>2500</v>
      </c>
      <c r="I3" s="18">
        <v>3000</v>
      </c>
    </row>
    <row r="4" spans="1:9" x14ac:dyDescent="0.45">
      <c r="A4" s="19" t="s">
        <v>65</v>
      </c>
      <c r="B4" s="20">
        <v>1000</v>
      </c>
      <c r="D4" s="37" t="s">
        <v>225</v>
      </c>
      <c r="E4" s="21">
        <v>1000000</v>
      </c>
      <c r="F4" s="17">
        <f t="dataTable" ref="F4:I8" dt2D="1" dtr="1" r1="B4" r2="B5"/>
        <v>0.8666666666666667</v>
      </c>
      <c r="G4" s="17">
        <v>0.9</v>
      </c>
      <c r="H4" s="17">
        <v>0.92</v>
      </c>
      <c r="I4" s="17">
        <v>0.93333333333333335</v>
      </c>
    </row>
    <row r="5" spans="1:9" x14ac:dyDescent="0.45">
      <c r="A5" s="19" t="s">
        <v>225</v>
      </c>
      <c r="B5" s="20">
        <v>2000000</v>
      </c>
      <c r="D5" s="37"/>
      <c r="E5" s="21">
        <v>1500000</v>
      </c>
      <c r="F5" s="17">
        <v>0.8</v>
      </c>
      <c r="G5" s="17">
        <v>0.85</v>
      </c>
      <c r="H5" s="17">
        <v>0.88</v>
      </c>
      <c r="I5" s="17">
        <v>0.9</v>
      </c>
    </row>
    <row r="6" spans="1:9" x14ac:dyDescent="0.45">
      <c r="A6" s="19" t="s">
        <v>47</v>
      </c>
      <c r="B6" s="20">
        <f>B3*B4</f>
        <v>5000000</v>
      </c>
      <c r="D6" s="37"/>
      <c r="E6" s="21">
        <v>2000000</v>
      </c>
      <c r="F6" s="17">
        <v>0.73333333333333328</v>
      </c>
      <c r="G6" s="17">
        <v>0.8</v>
      </c>
      <c r="H6" s="17">
        <v>0.84</v>
      </c>
      <c r="I6" s="17">
        <v>0.8666666666666667</v>
      </c>
    </row>
    <row r="7" spans="1:9" x14ac:dyDescent="0.45">
      <c r="A7" s="19" t="s">
        <v>226</v>
      </c>
      <c r="B7" s="20">
        <f>B6-B5</f>
        <v>3000000</v>
      </c>
      <c r="D7" s="37"/>
      <c r="E7" s="21">
        <v>2500000</v>
      </c>
      <c r="F7" s="17">
        <v>0.66666666666666663</v>
      </c>
      <c r="G7" s="17">
        <v>0.75</v>
      </c>
      <c r="H7" s="17">
        <v>0.8</v>
      </c>
      <c r="I7" s="17">
        <v>0.83333333333333337</v>
      </c>
    </row>
    <row r="8" spans="1:9" x14ac:dyDescent="0.45">
      <c r="A8" s="22" t="s">
        <v>227</v>
      </c>
      <c r="B8" s="23">
        <f>B7/B6</f>
        <v>0.6</v>
      </c>
      <c r="D8" s="37"/>
      <c r="E8" s="21">
        <v>3000000</v>
      </c>
      <c r="F8" s="17">
        <v>0.6</v>
      </c>
      <c r="G8" s="17">
        <v>0.7</v>
      </c>
      <c r="H8" s="17">
        <v>0.76</v>
      </c>
      <c r="I8" s="17">
        <v>0.8</v>
      </c>
    </row>
  </sheetData>
  <mergeCells count="3">
    <mergeCell ref="A2:B2"/>
    <mergeCell ref="F2:I2"/>
    <mergeCell ref="D4:D8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8"/>
  <sheetViews>
    <sheetView zoomScaleNormal="100" workbookViewId="0">
      <selection activeCell="M24" sqref="M24"/>
    </sheetView>
  </sheetViews>
  <sheetFormatPr defaultRowHeight="17" x14ac:dyDescent="0.45"/>
  <cols>
    <col min="1" max="1" width="9.5" customWidth="1"/>
    <col min="2" max="4" width="8.4140625" customWidth="1"/>
    <col min="5" max="5" width="10.08203125" customWidth="1"/>
    <col min="6" max="6" width="8.4140625" customWidth="1"/>
    <col min="7" max="7" width="9.25" customWidth="1"/>
    <col min="8" max="1025" width="8.4140625" customWidth="1"/>
  </cols>
  <sheetData>
    <row r="1" spans="1:7" ht="21" x14ac:dyDescent="0.45">
      <c r="A1" s="32" t="s">
        <v>228</v>
      </c>
      <c r="B1" s="32"/>
      <c r="C1" s="32"/>
      <c r="D1" s="32"/>
      <c r="E1" s="32"/>
      <c r="F1" s="32"/>
      <c r="G1" s="32"/>
    </row>
    <row r="3" spans="1:7" x14ac:dyDescent="0.45">
      <c r="A3" s="2" t="s">
        <v>229</v>
      </c>
      <c r="B3" s="2" t="s">
        <v>230</v>
      </c>
      <c r="C3" s="2" t="s">
        <v>231</v>
      </c>
      <c r="D3" s="2" t="s">
        <v>232</v>
      </c>
      <c r="E3" s="2" t="s">
        <v>233</v>
      </c>
      <c r="F3" s="2" t="s">
        <v>234</v>
      </c>
      <c r="G3" s="2" t="s">
        <v>235</v>
      </c>
    </row>
    <row r="4" spans="1:7" x14ac:dyDescent="0.45">
      <c r="A4" s="2" t="s">
        <v>236</v>
      </c>
      <c r="B4" s="2" t="s">
        <v>237</v>
      </c>
      <c r="C4" s="29">
        <v>35000</v>
      </c>
      <c r="D4" s="2">
        <v>15</v>
      </c>
      <c r="E4" s="30">
        <f>C4*D4</f>
        <v>525000</v>
      </c>
      <c r="F4" s="2" t="s">
        <v>238</v>
      </c>
      <c r="G4" s="2" t="s">
        <v>239</v>
      </c>
    </row>
    <row r="5" spans="1:7" x14ac:dyDescent="0.45">
      <c r="A5" s="2" t="s">
        <v>240</v>
      </c>
      <c r="B5" s="2" t="s">
        <v>241</v>
      </c>
      <c r="C5" s="29">
        <v>450</v>
      </c>
      <c r="D5" s="2">
        <v>20</v>
      </c>
      <c r="E5" s="30">
        <f t="shared" ref="E5:E18" si="0">C5*D5</f>
        <v>9000</v>
      </c>
      <c r="F5" s="2" t="s">
        <v>242</v>
      </c>
      <c r="G5" s="2" t="s">
        <v>243</v>
      </c>
    </row>
    <row r="6" spans="1:7" x14ac:dyDescent="0.45">
      <c r="A6" s="2" t="s">
        <v>240</v>
      </c>
      <c r="B6" s="2" t="s">
        <v>244</v>
      </c>
      <c r="C6" s="29">
        <v>420</v>
      </c>
      <c r="D6" s="2">
        <v>10</v>
      </c>
      <c r="E6" s="30">
        <f t="shared" si="0"/>
        <v>4200</v>
      </c>
      <c r="F6" s="2" t="s">
        <v>238</v>
      </c>
      <c r="G6" s="2" t="s">
        <v>239</v>
      </c>
    </row>
    <row r="7" spans="1:7" x14ac:dyDescent="0.45">
      <c r="A7" s="2" t="s">
        <v>240</v>
      </c>
      <c r="B7" s="2" t="s">
        <v>245</v>
      </c>
      <c r="C7" s="29">
        <v>10580</v>
      </c>
      <c r="D7" s="2">
        <v>10</v>
      </c>
      <c r="E7" s="30">
        <f t="shared" si="0"/>
        <v>105800</v>
      </c>
      <c r="F7" s="2" t="s">
        <v>246</v>
      </c>
      <c r="G7" s="2" t="s">
        <v>247</v>
      </c>
    </row>
    <row r="8" spans="1:7" x14ac:dyDescent="0.45">
      <c r="A8" s="2" t="s">
        <v>248</v>
      </c>
      <c r="B8" s="2" t="s">
        <v>249</v>
      </c>
      <c r="C8" s="29">
        <v>600</v>
      </c>
      <c r="D8" s="2">
        <v>11</v>
      </c>
      <c r="E8" s="30">
        <f t="shared" si="0"/>
        <v>6600</v>
      </c>
      <c r="F8" s="2" t="s">
        <v>250</v>
      </c>
      <c r="G8" s="2" t="s">
        <v>251</v>
      </c>
    </row>
    <row r="9" spans="1:7" x14ac:dyDescent="0.45">
      <c r="A9" s="2" t="s">
        <v>252</v>
      </c>
      <c r="B9" s="2" t="s">
        <v>249</v>
      </c>
      <c r="C9" s="29">
        <v>600</v>
      </c>
      <c r="D9" s="2">
        <v>5</v>
      </c>
      <c r="E9" s="30">
        <f t="shared" si="0"/>
        <v>3000</v>
      </c>
      <c r="F9" s="2" t="s">
        <v>250</v>
      </c>
      <c r="G9" s="2" t="s">
        <v>251</v>
      </c>
    </row>
    <row r="10" spans="1:7" x14ac:dyDescent="0.45">
      <c r="A10" s="2" t="s">
        <v>252</v>
      </c>
      <c r="B10" s="2" t="s">
        <v>253</v>
      </c>
      <c r="C10" s="29">
        <v>4560</v>
      </c>
      <c r="D10" s="2">
        <v>19</v>
      </c>
      <c r="E10" s="30">
        <f t="shared" si="0"/>
        <v>86640</v>
      </c>
      <c r="F10" s="2" t="s">
        <v>246</v>
      </c>
      <c r="G10" s="2" t="s">
        <v>247</v>
      </c>
    </row>
    <row r="11" spans="1:7" x14ac:dyDescent="0.45">
      <c r="A11" s="2" t="s">
        <v>254</v>
      </c>
      <c r="B11" s="2" t="s">
        <v>255</v>
      </c>
      <c r="C11" s="29">
        <v>980</v>
      </c>
      <c r="D11" s="2">
        <v>30</v>
      </c>
      <c r="E11" s="30">
        <f t="shared" si="0"/>
        <v>29400</v>
      </c>
      <c r="F11" s="2" t="s">
        <v>256</v>
      </c>
      <c r="G11" s="2" t="s">
        <v>257</v>
      </c>
    </row>
    <row r="12" spans="1:7" x14ac:dyDescent="0.45">
      <c r="A12" s="2" t="s">
        <v>258</v>
      </c>
      <c r="B12" s="2" t="s">
        <v>245</v>
      </c>
      <c r="C12" s="29">
        <v>10580</v>
      </c>
      <c r="D12" s="2">
        <v>11</v>
      </c>
      <c r="E12" s="30">
        <f t="shared" si="0"/>
        <v>116380</v>
      </c>
      <c r="F12" s="2" t="s">
        <v>246</v>
      </c>
      <c r="G12" s="2" t="s">
        <v>247</v>
      </c>
    </row>
    <row r="13" spans="1:7" x14ac:dyDescent="0.45">
      <c r="A13" s="2" t="s">
        <v>259</v>
      </c>
      <c r="B13" s="2" t="s">
        <v>260</v>
      </c>
      <c r="C13" s="29">
        <v>1200</v>
      </c>
      <c r="D13" s="2">
        <v>60</v>
      </c>
      <c r="E13" s="30">
        <f t="shared" si="0"/>
        <v>72000</v>
      </c>
      <c r="F13" s="2" t="s">
        <v>261</v>
      </c>
      <c r="G13" s="2" t="s">
        <v>262</v>
      </c>
    </row>
    <row r="14" spans="1:7" x14ac:dyDescent="0.45">
      <c r="A14" s="2" t="s">
        <v>263</v>
      </c>
      <c r="B14" s="2" t="s">
        <v>255</v>
      </c>
      <c r="C14" s="29">
        <v>9800</v>
      </c>
      <c r="D14" s="2">
        <v>15</v>
      </c>
      <c r="E14" s="30">
        <f t="shared" si="0"/>
        <v>147000</v>
      </c>
      <c r="F14" s="2" t="s">
        <v>264</v>
      </c>
      <c r="G14" s="2" t="s">
        <v>265</v>
      </c>
    </row>
    <row r="15" spans="1:7" x14ac:dyDescent="0.45">
      <c r="A15" s="2" t="s">
        <v>266</v>
      </c>
      <c r="B15" s="2" t="s">
        <v>267</v>
      </c>
      <c r="C15" s="29">
        <v>20000</v>
      </c>
      <c r="D15" s="2">
        <v>24</v>
      </c>
      <c r="E15" s="30">
        <f t="shared" si="0"/>
        <v>480000</v>
      </c>
      <c r="F15" s="2" t="s">
        <v>268</v>
      </c>
      <c r="G15" s="2" t="s">
        <v>269</v>
      </c>
    </row>
    <row r="16" spans="1:7" x14ac:dyDescent="0.45">
      <c r="A16" s="2" t="s">
        <v>236</v>
      </c>
      <c r="B16" s="2" t="s">
        <v>267</v>
      </c>
      <c r="C16" s="29">
        <v>20000</v>
      </c>
      <c r="D16" s="2">
        <v>40</v>
      </c>
      <c r="E16" s="30">
        <f t="shared" si="0"/>
        <v>800000</v>
      </c>
      <c r="F16" s="2" t="s">
        <v>268</v>
      </c>
      <c r="G16" s="2" t="s">
        <v>269</v>
      </c>
    </row>
    <row r="17" spans="1:7" x14ac:dyDescent="0.45">
      <c r="A17" s="2" t="s">
        <v>236</v>
      </c>
      <c r="B17" s="2" t="s">
        <v>260</v>
      </c>
      <c r="C17" s="29">
        <v>1200</v>
      </c>
      <c r="D17" s="2">
        <v>20</v>
      </c>
      <c r="E17" s="30">
        <f t="shared" si="0"/>
        <v>24000</v>
      </c>
      <c r="F17" s="2" t="s">
        <v>261</v>
      </c>
      <c r="G17" s="2" t="s">
        <v>262</v>
      </c>
    </row>
    <row r="18" spans="1:7" x14ac:dyDescent="0.45">
      <c r="A18" s="2" t="s">
        <v>236</v>
      </c>
      <c r="B18" s="2" t="s">
        <v>253</v>
      </c>
      <c r="C18" s="29">
        <v>4560</v>
      </c>
      <c r="D18" s="2">
        <v>20</v>
      </c>
      <c r="E18" s="30">
        <f t="shared" si="0"/>
        <v>91200</v>
      </c>
      <c r="F18" s="2" t="s">
        <v>246</v>
      </c>
      <c r="G18" s="2" t="s">
        <v>247</v>
      </c>
    </row>
  </sheetData>
  <mergeCells count="1">
    <mergeCell ref="A1:G1"/>
  </mergeCells>
  <phoneticPr fontId="8" type="noConversion"/>
  <pageMargins left="0.7" right="0.7" top="0.75" bottom="0.75" header="0.51180555555555496" footer="0.51180555555555496"/>
  <pageSetup paperSize="9" firstPageNumber="0" orientation="portrait" horizontalDpi="300" verticalDpi="3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12700</xdr:colOff>
                    <xdr:row>19</xdr:row>
                    <xdr:rowOff>6350</xdr:rowOff>
                  </from>
                  <to>
                    <xdr:col>3</xdr:col>
                    <xdr:colOff>635000</xdr:colOff>
                    <xdr:row>20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시나공</dc:creator>
  <dc:description/>
  <cp:lastModifiedBy>나현 김</cp:lastModifiedBy>
  <cp:revision>0</cp:revision>
  <dcterms:created xsi:type="dcterms:W3CDTF">2023-04-27T08:01:32Z</dcterms:created>
  <dcterms:modified xsi:type="dcterms:W3CDTF">2026-07-09T07:36:04Z</dcterms:modified>
  <dc:language>ko-KR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