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dd5b4ebfd99f837/바탕 화면/"/>
    </mc:Choice>
  </mc:AlternateContent>
  <xr:revisionPtr revIDLastSave="7" documentId="13_ncr:1_{CA071404-0DA4-4BBB-8A19-2021A795B564}" xr6:coauthVersionLast="47" xr6:coauthVersionMax="47" xr10:uidLastSave="{16E2C0D3-B432-4955-B7D5-DC24E42AC1FB}"/>
  <bookViews>
    <workbookView xWindow="-120" yWindow="-120" windowWidth="29040" windowHeight="15840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'기본작업-4'!$A$3:$I$14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3" l="1"/>
  <c r="C28" i="13"/>
  <c r="C29" i="13"/>
  <c r="C30" i="13"/>
  <c r="C31" i="13"/>
  <c r="C32" i="13"/>
  <c r="C33" i="13"/>
  <c r="C34" i="13"/>
  <c r="C35" i="13"/>
  <c r="C26" i="13"/>
  <c r="J14" i="13"/>
  <c r="J15" i="13"/>
  <c r="J16" i="13"/>
  <c r="J17" i="13"/>
  <c r="J18" i="13"/>
  <c r="J19" i="13"/>
  <c r="J20" i="13"/>
  <c r="J21" i="13"/>
  <c r="J22" i="13"/>
  <c r="J13" i="13"/>
  <c r="D14" i="13"/>
  <c r="D15" i="13"/>
  <c r="D16" i="13"/>
  <c r="D17" i="13"/>
  <c r="D18" i="13"/>
  <c r="D19" i="13"/>
  <c r="D20" i="13"/>
  <c r="D21" i="13"/>
  <c r="D22" i="13"/>
  <c r="D13" i="13"/>
  <c r="J9" i="13"/>
  <c r="E4" i="13"/>
  <c r="E5" i="13"/>
  <c r="E6" i="13"/>
  <c r="E7" i="13"/>
  <c r="E8" i="13"/>
  <c r="E9" i="13"/>
  <c r="E3" i="13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E20" i="5" s="1"/>
  <c r="D5" i="5"/>
  <c r="D20" i="5" s="1"/>
  <c r="C5" i="5"/>
  <c r="C20" i="5" s="1"/>
  <c r="F19" i="5"/>
  <c r="B6" i="12"/>
  <c r="B7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0" i="5"/>
  <c r="F4" i="5"/>
  <c r="F12" i="5"/>
  <c r="F17" i="5"/>
  <c r="F7" i="5"/>
  <c r="F13" i="5"/>
  <c r="F6" i="5"/>
  <c r="F15" i="5" s="1"/>
  <c r="F21" i="5" s="1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B8" i="12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<sst xmlns="http://schemas.openxmlformats.org/spreadsheetml/2006/main" count="478" uniqueCount="360">
  <si>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</si>
  <si>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</si>
  <si>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</si>
  <si>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</si>
  <si>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</si>
  <si>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</si>
  <si>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</si>
  <si>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</si>
  <si>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</si>
  <si>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</si>
  <si>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</si>
  <si>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</si>
  <si>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</si>
  <si>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</si>
  <si>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</si>
  <si>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</si>
  <si>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</si>
  <si>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</si>
  <si>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</si>
  <si>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</si>
  <si>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</si>
  <si>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</si>
  <si>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</si>
  <si>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</si>
  <si>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</si>
  <si>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</si>
  <si>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</si>
  <si>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</si>
  <si>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</si>
  <si>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</si>
  <si>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</si>
  <si>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</si>
  <si>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</si>
  <si>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</si>
  <si>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</si>
  <si>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</si>
  <si>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</si>
  <si>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</si>
  <si>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</si>
  <si>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</si>
  <si>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</si>
  <si>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</si>
  <si>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</si>
  <si>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</si>
  <si>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</si>
  <si>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</si>
  <si>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</si>
  <si>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</si>
  <si>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</si>
  <si>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</si>
  <si>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</si>
  <si>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</si>
  <si>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</si>
  <si>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</si>
  <si>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</si>
  <si>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</si>
  <si>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</si>
  <si>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</si>
  <si>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</si>
  <si>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</si>
  <si>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</si>
  <si>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</si>
  <si>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</si>
  <si>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</si>
  <si>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</si>
  <si>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</si>
  <si>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</si>
  <si>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</si>
  <si>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</si>
  <si>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</si>
  <si>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</si>
  <si>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</si>
  <si>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</si>
  <si>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</si>
  <si>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</si>
  <si>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</si>
  <si>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</si>
  <si>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</si>
  <si>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</si>
  <si>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</si>
  <si>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</si>
  <si>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</si>
  <si>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</si>
  <si>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</si>
  <si>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</si>
  <si>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</si>
  <si>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</si>
  <si>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</si>
  <si>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</si>
  <si>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</si>
  <si>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</si>
  <si>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</si>
  <si>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</si>
  <si>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</si>
  <si>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</si>
  <si>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</si>
  <si>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</si>
  <si>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</si>
  <si>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</si>
  <si>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</si>
  <si>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</si>
  <si>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</si>
  <si>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</si>
  <si>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</si>
  <si>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</si>
  <si>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</si>
  <si>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</si>
  <si>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</si>
  <si>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</si>
  <si>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</si>
  <si>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</si>
  <si>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</si>
  <si>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</si>
  <si>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</si>
  <si>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</si>
  <si>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</si>
  <si>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</si>
  <si>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</si>
  <si>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</si>
  <si>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</si>
  <si>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</si>
  <si>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</si>
  <si>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</si>
  <si>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</si>
  <si>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</si>
  <si>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</si>
  <si>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</si>
  <si>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</si>
  <si>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</si>
  <si>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</si>
  <si>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</si>
  <si>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</si>
  <si>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</si>
  <si>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</si>
  <si>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</si>
  <si>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</si>
  <si>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</si>
  <si>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</si>
  <si>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</si>
  <si>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</si>
  <si>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</si>
  <si>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</si>
  <si>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</si>
  <si>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</si>
  <si>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</si>
  <si>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</si>
  <si>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</si>
  <si>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</si>
  <si>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</si>
  <si>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</si>
  <si>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</si>
  <si>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</si>
  <si>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</si>
  <si>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</si>
  <si>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</si>
  <si>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</si>
  <si>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</si>
  <si>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</si>
  <si>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</si>
  <si>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</si>
  <si>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</si>
  <si>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</si>
  <si>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</si>
  <si>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</si>
  <si>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</si>
  <si>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</si>
  <si>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</si>
  <si>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</si>
  <si>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</si>
  <si>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</si>
  <si>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</si>
  <si>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</si>
  <si>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</si>
  <si>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</si>
  <si>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</si>
  <si>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</si>
  <si>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</si>
  <si>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</si>
  <si>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</si>
  <si>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</si>
  <si>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</si>
  <si>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</si>
  <si>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</si>
  <si>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</si>
  <si>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</si>
  <si>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</si>
  <si>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</si>
  <si>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</si>
  <si>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</si>
  <si>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</si>
  <si>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</si>
  <si>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</si>
  <si>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</si>
  <si>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</si>
  <si>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</si>
  <si>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</si>
  <si>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</si>
  <si>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</si>
  <si>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</si>
  <si>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</si>
  <si>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</si>
  <si>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</si>
  <si>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</si>
  <si>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</si>
  <si>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</si>
  <si>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</si>
  <si>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</si>
  <si>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</si>
  <si>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</si>
  <si>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</si>
  <si>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</si>
  <si>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</si>
  <si>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</si>
  <si>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</si>
  <si>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</si>
  <si>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</si>
  <si>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</si>
  <si>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</si>
  <si>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</si>
  <si>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</si>
  <si>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</si>
  <si>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</si>
  <si>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</si>
  <si>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</si>
  <si>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</si>
  <si>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</si>
  <si>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</si>
  <si>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</si>
  <si>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</si>
  <si>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</si>
  <si>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</si>
  <si>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</si>
  <si>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</si>
  <si>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</si>
  <si>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</si>
  <si>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</si>
  <si>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</si>
  <si>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</si>
  <si>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</si>
  <si>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</si>
  <si>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</si>
  <si>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</si>
  <si>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</si>
  <si>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</si>
  <si>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</si>
  <si>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</si>
  <si>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</si>
  <si>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</si>
  <si>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</si>
  <si>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</si>
  <si>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</si>
  <si>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</si>
  <si>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</si>
  <si>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</si>
  <si>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</si>
  <si>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</si>
  <si>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</si>
  <si>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</si>
  <si>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</si>
  <si>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</si>
  <si>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</si>
  <si>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</si>
  <si>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</si>
  <si>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</si>
  <si>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</si>
  <si>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</si>
  <si>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</si>
  <si>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</si>
  <si>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</si>
  <si>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</si>
  <si>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</si>
  <si>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</si>
  <si>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</si>
  <si>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</si>
  <si>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</si>
  <si>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</si>
  <si>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</si>
  <si>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</si>
  <si>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</si>
  <si>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</si>
  <si>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</si>
  <si>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</si>
  <si>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</si>
  <si>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</si>
  <si>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</si>
  <si>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</si>
  <si>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</si>
  <si>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</si>
  <si>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</si>
  <si>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</si>
  <si>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</si>
  <si>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</si>
  <si>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</si>
  <si>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</si>
  <si>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</si>
  <si>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</si>
  <si>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</si>
  <si>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</si>
  <si>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</si>
  <si>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</si>
  <si>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</si>
  <si>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</si>
  <si>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</si>
  <si>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</si>
  <si>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</si>
  <si>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</si>
  <si>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</si>
  <si>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거래처명</t>
    <phoneticPr fontId="1" type="noConversion"/>
  </si>
  <si>
    <t>전화번호</t>
    <phoneticPr fontId="1" type="noConversion"/>
  </si>
  <si>
    <t>대표자명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</si>
  <si>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</si>
  <si>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</si>
  <si>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</si>
  <si>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</si>
  <si>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</si>
  <si>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</si>
  <si>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</si>
  <si>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</si>
  <si>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</si>
  <si>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</si>
  <si>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</si>
  <si>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031)711-4041</t>
    <phoneticPr fontId="1" type="noConversion"/>
  </si>
  <si>
    <t>031)747-0112</t>
    <phoneticPr fontId="1" type="noConversion"/>
  </si>
  <si>
    <t>031)565-8986</t>
    <phoneticPr fontId="1" type="noConversion"/>
  </si>
  <si>
    <t>02)826-7200</t>
    <phoneticPr fontId="1" type="noConversion"/>
  </si>
  <si>
    <t>02)7766-8976</t>
    <phoneticPr fontId="1" type="noConversion"/>
  </si>
  <si>
    <t>02)7779-2525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</si>
  <si>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</si>
  <si>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</si>
  <si>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</si>
  <si>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</si>
  <si>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</si>
  <si>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</si>
  <si>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JNK001</t>
    <phoneticPr fontId="1" type="noConversion"/>
  </si>
  <si>
    <t>JNK002</t>
  </si>
  <si>
    <t>JNK003</t>
  </si>
  <si>
    <t>SUB001</t>
    <phoneticPr fontId="1" type="noConversion"/>
  </si>
  <si>
    <t>SUB002</t>
  </si>
  <si>
    <t>SUB003</t>
  </si>
  <si>
    <t>공급지역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</si>
  <si>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</si>
  <si>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</si>
  <si>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</si>
  <si>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</si>
  <si>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</si>
  <si>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</si>
  <si>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</si>
  <si>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</si>
  <si>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</si>
  <si>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</si>
  <si>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</si>
  <si>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</si>
  <si>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</si>
  <si>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</si>
  <si>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</si>
  <si>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</si>
  <si>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</si>
  <si>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총합계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</si>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</sst>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  <numFmt numFmtId="178" formatCode="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0" borderId="13" xfId="4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7" fontId="0" fillId="0" borderId="14" xfId="0" applyNumberFormat="1" applyBorder="1" applyAlignment="1">
      <alignment horizontal="center" vertical="center"/>
    </xf>
    <xf numFmtId="42" fontId="0" fillId="0" borderId="14" xfId="3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5">
    <cellStyle name="백분율" xfId="2" builtinId="5"/>
    <cellStyle name="쉼표 [0]" xfId="1" builtinId="6"/>
    <cellStyle name="제목 1" xfId="4" builtinId="16"/>
    <cellStyle name="통화 [0]" xfId="3" builtinId="7"/>
    <cellStyle name="표준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44E1586C-2261-76B1-F9F0-A7DF6CE1558C}"/>
            </a:ext>
          </a:extLst>
        </xdr:cNvPr>
        <xdr:cNvSpPr/>
      </xdr:nvSpPr>
      <xdr:spPr>
        <a:xfrm>
          <a:off x="3552825" y="4029075"/>
          <a:ext cx="1390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다정" refreshedDate="46207.684069444447" createdVersion="8" refreshedVersion="8" minRefreshableVersion="3" recordCount="7" xr:uid="{FA58C8AC-645A-45C0-8E2C-55EA385A39B2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5-02-10T00:00:00" maxDate="2025-09-03T00:00:00" count="6">
        <d v="2025-08-08T00:00:00"/>
        <d v="2025-07-21T00:00:00"/>
        <d v="2025-09-01T00:00:00"/>
        <d v="2025-09-02T00:00:00"/>
        <d v="2025-03-02T00:00:00"/>
        <d v="2025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790B72-58F9-4596-B26F-691E34326F3D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compactData="0" multipleFieldFilters="0">
  <location ref="A15:E21" firstHeaderRow="1" firstDataRow="2" firstDataCol="1" rowPageCount="1" colPageCount="1"/>
  <pivotFields count="9">
    <pivotField axis="axisRow" compact="0" outline="0" showAll="0" sortType="descending">
      <items count="5">
        <item x="0"/>
        <item x="1"/>
        <item x="3"/>
        <item x="2"/>
        <item t="default"/>
      </items>
    </pivotField>
    <pivotField axis="axisCol" compact="0" outline="0" showAll="0">
      <items count="4">
        <item x="0"/>
        <item x="1"/>
        <item x="2"/>
        <item t="default"/>
      </items>
    </pivotField>
    <pivotField axis="axisPage" compact="0" numFmtId="14" outline="0" showAll="0">
      <items count="7">
        <item x="5"/>
        <item x="4"/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41" outline="0" showAll="0"/>
    <pivotField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20D121-82BE-48F0-B746-0AEF22F6B990}" name="표1" displayName="표1" ref="A3:G21" totalsRowShown="0" headerRowDxfId="9" dataDxfId="7" headerRowBorderDxfId="8" tableBorderDxfId="6">
  <autoFilter ref="A3:G21" xr:uid="{0220D121-82BE-48F0-B746-0AEF22F6B990}"/>
  <tableColumns count="7">
    <tableColumn id="1" xr3:uid="{761E92A5-0AB3-41A9-93E2-8E97062D5752}" name="성명" dataDxfId="5"/>
    <tableColumn id="2" xr3:uid="{1BE3F24A-6F6D-4006-87D9-E4E80BAC0E7D}" name="지원부서"/>
    <tableColumn id="3" xr3:uid="{8E35ACCA-0B6D-4F4E-96E4-26F4346AB131}" name="필기" dataDxfId="4"/>
    <tableColumn id="4" xr3:uid="{92252872-EFEE-41C7-B23F-5E5A1454699B}" name="자격증" dataDxfId="3"/>
    <tableColumn id="5" xr3:uid="{88E98443-CA6E-4DC5-97AD-B794F65570C3}" name="면접" dataDxfId="2"/>
    <tableColumn id="6" xr3:uid="{1E7A9E3A-0D56-40AC-B87B-62E1FC6241EF}" name="평균" dataDxfId="1"/>
    <tableColumn id="7" xr3:uid="{423AEC62-BE2A-4F0D-852B-DDD32B1B27DA}" name="결과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C7" sqref="C7"/>
    </sheetView>
  </sheetViews>
  <sheetFormatPr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 t="s">
        <v>306</v>
      </c>
      <c r="B3" s="1" t="s">
        <v>307</v>
      </c>
      <c r="C3" s="1" t="s">
        <v>308</v>
      </c>
      <c r="D3" s="1" t="s">
        <v>309</v>
      </c>
      <c r="E3" s="1" t="s">
        <v>310</v>
      </c>
    </row>
    <row r="4" spans="1:5" x14ac:dyDescent="0.3">
      <c r="A4" s="1" t="s">
        <v>333</v>
      </c>
      <c r="B4" s="1" t="s">
        <v>327</v>
      </c>
      <c r="C4" t="s">
        <v>326</v>
      </c>
      <c r="D4" s="1" t="s">
        <v>315</v>
      </c>
      <c r="E4" s="1" t="s">
        <v>311</v>
      </c>
    </row>
    <row r="5" spans="1:5" x14ac:dyDescent="0.3">
      <c r="A5" s="1" t="s">
        <v>334</v>
      </c>
      <c r="B5" s="1" t="s">
        <v>328</v>
      </c>
      <c r="C5" t="s">
        <v>325</v>
      </c>
      <c r="D5" s="1" t="s">
        <v>316</v>
      </c>
      <c r="E5" s="1" t="s">
        <v>311</v>
      </c>
    </row>
    <row r="6" spans="1:5" x14ac:dyDescent="0.3">
      <c r="A6" s="1" t="s">
        <v>335</v>
      </c>
      <c r="B6" s="1" t="s">
        <v>329</v>
      </c>
      <c r="C6" t="s">
        <v>324</v>
      </c>
      <c r="D6" s="1" t="s">
        <v>317</v>
      </c>
      <c r="E6" s="1" t="s">
        <v>312</v>
      </c>
    </row>
    <row r="7" spans="1:5" x14ac:dyDescent="0.3">
      <c r="A7" s="1" t="s">
        <v>336</v>
      </c>
      <c r="B7" s="1" t="s">
        <v>330</v>
      </c>
      <c r="C7" t="s">
        <v>323</v>
      </c>
      <c r="D7" s="1" t="s">
        <v>318</v>
      </c>
      <c r="E7" s="1" t="s">
        <v>313</v>
      </c>
    </row>
    <row r="8" spans="1:5" x14ac:dyDescent="0.3">
      <c r="A8" s="1" t="s">
        <v>337</v>
      </c>
      <c r="B8" s="1" t="s">
        <v>331</v>
      </c>
      <c r="C8" t="s">
        <v>322</v>
      </c>
      <c r="D8" s="1" t="s">
        <v>319</v>
      </c>
      <c r="E8" s="1" t="s">
        <v>314</v>
      </c>
    </row>
    <row r="9" spans="1:5" x14ac:dyDescent="0.3">
      <c r="A9" s="1" t="s">
        <v>338</v>
      </c>
      <c r="B9" s="1" t="s">
        <v>332</v>
      </c>
      <c r="C9" t="s">
        <v>321</v>
      </c>
      <c r="D9" s="1" t="s">
        <v>320</v>
      </c>
      <c r="E9" s="1" t="s">
        <v>314</v>
      </c>
    </row>
    <row r="10" spans="1:5" x14ac:dyDescent="0.3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abSelected="1" workbookViewId="0">
      <selection activeCell="P23" sqref="P23"/>
    </sheetView>
  </sheetViews>
  <sheetFormatPr defaultRowHeight="16.5" x14ac:dyDescent="0.3"/>
  <cols>
    <col min="2" max="14" width="6.625" customWidth="1"/>
  </cols>
  <sheetData>
    <row r="1" spans="1:14" ht="20.25" x14ac:dyDescent="0.3">
      <c r="A1" s="39" t="s">
        <v>248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x14ac:dyDescent="0.3">
      <c r="A2" t="s">
        <v>249</v>
      </c>
    </row>
    <row r="3" spans="1:14" x14ac:dyDescent="0.3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3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3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3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3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3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3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3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3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L20" sqref="L20"/>
    </sheetView>
  </sheetViews>
  <sheetFormatPr defaultRowHeight="16.5" x14ac:dyDescent="0.3"/>
  <cols>
    <col min="2" max="2" width="10.375" bestFit="1" customWidth="1"/>
    <col min="7" max="7" width="10.375" bestFit="1" customWidth="1"/>
    <col min="8" max="8" width="10.875" bestFit="1" customWidth="1"/>
  </cols>
  <sheetData>
    <row r="1" spans="1:8" ht="27.95" customHeight="1" thickBot="1" x14ac:dyDescent="0.35">
      <c r="A1" s="24" t="s">
        <v>76</v>
      </c>
      <c r="B1" s="24"/>
      <c r="C1" s="24"/>
      <c r="D1" s="24"/>
      <c r="E1" s="24"/>
      <c r="F1" s="24"/>
      <c r="G1" s="24"/>
      <c r="H1" s="24"/>
    </row>
    <row r="2" spans="1:8" ht="17.25" thickTop="1" x14ac:dyDescent="0.3"/>
    <row r="3" spans="1:8" x14ac:dyDescent="0.3">
      <c r="A3" s="25" t="s">
        <v>2</v>
      </c>
      <c r="B3" s="25" t="s">
        <v>77</v>
      </c>
      <c r="C3" s="25" t="s">
        <v>78</v>
      </c>
      <c r="D3" s="25" t="s">
        <v>79</v>
      </c>
      <c r="E3" s="25" t="s">
        <v>8</v>
      </c>
      <c r="F3" s="25" t="s">
        <v>80</v>
      </c>
      <c r="G3" s="25" t="s">
        <v>81</v>
      </c>
      <c r="H3" s="25" t="s">
        <v>82</v>
      </c>
    </row>
    <row r="4" spans="1:8" x14ac:dyDescent="0.3">
      <c r="A4" s="38" t="s">
        <v>83</v>
      </c>
      <c r="B4" s="25" t="s">
        <v>84</v>
      </c>
      <c r="C4" s="25" t="s">
        <v>85</v>
      </c>
      <c r="D4" s="26">
        <v>500</v>
      </c>
      <c r="E4" s="26">
        <v>450</v>
      </c>
      <c r="F4" s="26">
        <v>50</v>
      </c>
      <c r="G4" s="27" t="s">
        <v>86</v>
      </c>
      <c r="H4" s="28">
        <v>150000</v>
      </c>
    </row>
    <row r="5" spans="1:8" x14ac:dyDescent="0.3">
      <c r="A5" s="38"/>
      <c r="B5" s="25" t="s">
        <v>87</v>
      </c>
      <c r="C5" s="25" t="s">
        <v>88</v>
      </c>
      <c r="D5" s="26">
        <v>250</v>
      </c>
      <c r="E5" s="26">
        <v>220</v>
      </c>
      <c r="F5" s="26">
        <v>30</v>
      </c>
      <c r="G5" s="27" t="s">
        <v>89</v>
      </c>
      <c r="H5" s="28">
        <v>90000</v>
      </c>
    </row>
    <row r="6" spans="1:8" x14ac:dyDescent="0.3">
      <c r="A6" s="38" t="s">
        <v>90</v>
      </c>
      <c r="B6" s="25" t="s">
        <v>91</v>
      </c>
      <c r="C6" s="25" t="s">
        <v>92</v>
      </c>
      <c r="D6" s="26">
        <v>350</v>
      </c>
      <c r="E6" s="26">
        <v>320</v>
      </c>
      <c r="F6" s="26">
        <v>30</v>
      </c>
      <c r="G6" s="27" t="s">
        <v>89</v>
      </c>
      <c r="H6" s="28">
        <v>90000</v>
      </c>
    </row>
    <row r="7" spans="1:8" x14ac:dyDescent="0.3">
      <c r="A7" s="38"/>
      <c r="B7" s="25" t="s">
        <v>93</v>
      </c>
      <c r="C7" s="25" t="s">
        <v>94</v>
      </c>
      <c r="D7" s="26">
        <v>250</v>
      </c>
      <c r="E7" s="26">
        <v>230</v>
      </c>
      <c r="F7" s="26">
        <v>20</v>
      </c>
      <c r="G7" s="27" t="s">
        <v>95</v>
      </c>
      <c r="H7" s="28">
        <v>60000</v>
      </c>
    </row>
    <row r="8" spans="1:8" x14ac:dyDescent="0.3">
      <c r="A8" s="38" t="s">
        <v>96</v>
      </c>
      <c r="B8" s="25" t="s">
        <v>97</v>
      </c>
      <c r="C8" s="25" t="s">
        <v>98</v>
      </c>
      <c r="D8" s="26">
        <v>300</v>
      </c>
      <c r="E8" s="26">
        <v>280</v>
      </c>
      <c r="F8" s="26">
        <v>20</v>
      </c>
      <c r="G8" s="27" t="s">
        <v>95</v>
      </c>
      <c r="H8" s="28">
        <v>60000</v>
      </c>
    </row>
    <row r="9" spans="1:8" x14ac:dyDescent="0.3">
      <c r="A9" s="38"/>
      <c r="B9" s="25" t="s">
        <v>99</v>
      </c>
      <c r="C9" s="25" t="s">
        <v>100</v>
      </c>
      <c r="D9" s="26">
        <v>200</v>
      </c>
      <c r="E9" s="26">
        <v>175</v>
      </c>
      <c r="F9" s="26">
        <v>25</v>
      </c>
      <c r="G9" s="27" t="s">
        <v>86</v>
      </c>
      <c r="H9" s="28">
        <v>75000</v>
      </c>
    </row>
    <row r="10" spans="1:8" x14ac:dyDescent="0.3">
      <c r="A10" s="38" t="s">
        <v>101</v>
      </c>
      <c r="B10" s="25" t="s">
        <v>102</v>
      </c>
      <c r="C10" s="25" t="s">
        <v>103</v>
      </c>
      <c r="D10" s="26">
        <v>300</v>
      </c>
      <c r="E10" s="26">
        <v>290</v>
      </c>
      <c r="F10" s="26">
        <v>10</v>
      </c>
      <c r="G10" s="27" t="s">
        <v>104</v>
      </c>
      <c r="H10" s="28">
        <v>30000</v>
      </c>
    </row>
    <row r="11" spans="1:8" x14ac:dyDescent="0.3">
      <c r="A11" s="38"/>
      <c r="B11" s="25" t="s">
        <v>105</v>
      </c>
      <c r="C11" s="25" t="s">
        <v>106</v>
      </c>
      <c r="D11" s="26">
        <v>200</v>
      </c>
      <c r="E11" s="26">
        <v>170</v>
      </c>
      <c r="F11" s="26">
        <v>30</v>
      </c>
      <c r="G11" s="27" t="s">
        <v>89</v>
      </c>
      <c r="H11" s="28">
        <v>90000</v>
      </c>
    </row>
    <row r="12" spans="1:8" x14ac:dyDescent="0.3">
      <c r="A12" s="38" t="s">
        <v>107</v>
      </c>
      <c r="B12" s="25" t="s">
        <v>108</v>
      </c>
      <c r="C12" s="25" t="s">
        <v>109</v>
      </c>
      <c r="D12" s="26">
        <v>400</v>
      </c>
      <c r="E12" s="26">
        <v>350</v>
      </c>
      <c r="F12" s="26">
        <v>50</v>
      </c>
      <c r="G12" s="27" t="s">
        <v>86</v>
      </c>
      <c r="H12" s="28">
        <v>150000</v>
      </c>
    </row>
    <row r="13" spans="1:8" x14ac:dyDescent="0.3">
      <c r="A13" s="38"/>
      <c r="B13" s="25" t="s">
        <v>110</v>
      </c>
      <c r="C13" s="25" t="s">
        <v>111</v>
      </c>
      <c r="D13" s="26">
        <v>250</v>
      </c>
      <c r="E13" s="26">
        <v>230</v>
      </c>
      <c r="F13" s="26">
        <v>20</v>
      </c>
      <c r="G13" s="27" t="s">
        <v>95</v>
      </c>
      <c r="H13" s="28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L19" sqref="L19"/>
    </sheetView>
  </sheetViews>
  <sheetFormatPr defaultRowHeight="16.5" x14ac:dyDescent="0.3"/>
  <sheetData>
    <row r="1" spans="1:8" ht="20.25" x14ac:dyDescent="0.3">
      <c r="A1" s="39" t="s">
        <v>112</v>
      </c>
      <c r="B1" s="39"/>
      <c r="C1" s="39"/>
      <c r="D1" s="39"/>
      <c r="E1" s="39"/>
      <c r="F1" s="39"/>
      <c r="G1" s="39"/>
      <c r="H1" s="39"/>
    </row>
    <row r="2" spans="1:8" x14ac:dyDescent="0.3">
      <c r="A2" t="s">
        <v>113</v>
      </c>
      <c r="H2" s="7" t="s">
        <v>114</v>
      </c>
    </row>
    <row r="3" spans="1:8" x14ac:dyDescent="0.3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3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3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3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3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3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3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3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3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3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K19" sqref="K19"/>
    </sheetView>
  </sheetViews>
  <sheetFormatPr defaultRowHeight="16.5" x14ac:dyDescent="0.3"/>
  <cols>
    <col min="4" max="4" width="9.375" bestFit="1" customWidth="1"/>
    <col min="7" max="9" width="11.625" bestFit="1" customWidth="1"/>
  </cols>
  <sheetData>
    <row r="1" spans="1:9" ht="20.25" x14ac:dyDescent="0.3">
      <c r="A1" s="39" t="s">
        <v>132</v>
      </c>
      <c r="B1" s="39"/>
      <c r="C1" s="39"/>
      <c r="D1" s="39"/>
      <c r="E1" s="39"/>
      <c r="F1" s="39"/>
      <c r="G1" s="39"/>
      <c r="H1" s="39"/>
      <c r="I1" s="39"/>
    </row>
    <row r="3" spans="1:9" x14ac:dyDescent="0.3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3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3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3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3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3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3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3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3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3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3">
      <c r="A13" s="40" t="s">
        <v>163</v>
      </c>
      <c r="B13" s="40"/>
      <c r="C13" s="40"/>
      <c r="D13" s="40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3">
      <c r="A14" t="s">
        <v>164</v>
      </c>
      <c r="C14" s="10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5" x14ac:dyDescent="0.3">
      <c r="A17" s="1" t="s">
        <v>339</v>
      </c>
      <c r="B17" s="1" t="s">
        <v>205</v>
      </c>
      <c r="C17" s="1" t="s">
        <v>205</v>
      </c>
      <c r="D17" s="1"/>
    </row>
    <row r="18" spans="1:5" x14ac:dyDescent="0.3">
      <c r="A18" s="1" t="s">
        <v>340</v>
      </c>
      <c r="B18" s="1" t="s">
        <v>341</v>
      </c>
      <c r="C18" s="1" t="s">
        <v>342</v>
      </c>
      <c r="D18" s="1"/>
    </row>
    <row r="19" spans="1:5" x14ac:dyDescent="0.3">
      <c r="A19" s="1"/>
      <c r="B19" s="1"/>
      <c r="C19" s="1"/>
      <c r="D19" s="1"/>
    </row>
    <row r="20" spans="1:5" x14ac:dyDescent="0.3">
      <c r="A20" s="1"/>
      <c r="B20" s="1"/>
      <c r="C20" s="1"/>
      <c r="D20" s="1"/>
    </row>
    <row r="21" spans="1:5" x14ac:dyDescent="0.3">
      <c r="A21" t="s">
        <v>343</v>
      </c>
      <c r="B21" t="s">
        <v>344</v>
      </c>
      <c r="C21" t="s">
        <v>205</v>
      </c>
      <c r="D21" t="s">
        <v>345</v>
      </c>
      <c r="E21" t="s">
        <v>346</v>
      </c>
    </row>
    <row r="22" spans="1:5" x14ac:dyDescent="0.3">
      <c r="A22" s="4" t="s">
        <v>143</v>
      </c>
      <c r="B22" s="5">
        <v>15000</v>
      </c>
      <c r="C22" s="4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opLeftCell="A13" workbookViewId="0">
      <selection activeCell="O21" sqref="O21"/>
    </sheetView>
  </sheetViews>
  <sheetFormatPr defaultRowHeight="16.5" x14ac:dyDescent="0.3"/>
  <cols>
    <col min="1" max="1" width="10.375" bestFit="1" customWidth="1"/>
    <col min="2" max="2" width="10.75" bestFit="1" customWidth="1"/>
    <col min="3" max="3" width="8.625" customWidth="1"/>
    <col min="4" max="4" width="11.125" bestFit="1" customWidth="1"/>
    <col min="5" max="5" width="9.625" bestFit="1" customWidth="1"/>
    <col min="7" max="7" width="10.125" bestFit="1" customWidth="1"/>
    <col min="9" max="9" width="10.625" bestFit="1" customWidth="1"/>
    <col min="10" max="10" width="22.125" bestFit="1" customWidth="1"/>
  </cols>
  <sheetData>
    <row r="1" spans="1:10" x14ac:dyDescent="0.3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3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3">
      <c r="A3" s="4">
        <v>15001</v>
      </c>
      <c r="B3" s="4" t="s">
        <v>292</v>
      </c>
      <c r="C3" s="4">
        <v>48.61</v>
      </c>
      <c r="D3" s="4">
        <v>48.28</v>
      </c>
      <c r="E3" s="4" t="str">
        <f>IF(OR(C3&lt;=SMALL($C$3:$C$9,2),D3&lt;=SMALL($D$3:$D$9,2)),"본선진출","")</f>
        <v/>
      </c>
      <c r="G3" s="4" t="s">
        <v>10</v>
      </c>
      <c r="H3" s="4">
        <v>135</v>
      </c>
      <c r="I3" s="5">
        <v>1147500</v>
      </c>
    </row>
    <row r="4" spans="1:10" x14ac:dyDescent="0.3">
      <c r="A4" s="4">
        <v>15002</v>
      </c>
      <c r="B4" s="4" t="s">
        <v>293</v>
      </c>
      <c r="C4" s="4">
        <v>45.55</v>
      </c>
      <c r="D4" s="4">
        <v>46.13</v>
      </c>
      <c r="E4" s="4" t="str">
        <f t="shared" ref="E4:E9" si="0">IF(OR(C4&lt;=SMALL($C$3:$C$9,2),D4&lt;=SMALL($D$3:$D$9,2)),"본선진출","")</f>
        <v>본선진출</v>
      </c>
      <c r="G4" s="4" t="s">
        <v>11</v>
      </c>
      <c r="H4" s="4">
        <v>87</v>
      </c>
      <c r="I4" s="5">
        <v>1000500</v>
      </c>
    </row>
    <row r="5" spans="1:10" x14ac:dyDescent="0.3">
      <c r="A5" s="4">
        <v>15003</v>
      </c>
      <c r="B5" s="4" t="s">
        <v>294</v>
      </c>
      <c r="C5" s="4">
        <v>49.79</v>
      </c>
      <c r="D5" s="4">
        <v>48.36</v>
      </c>
      <c r="E5" s="4" t="str">
        <f t="shared" si="0"/>
        <v/>
      </c>
      <c r="G5" s="4" t="s">
        <v>12</v>
      </c>
      <c r="H5" s="4">
        <v>168</v>
      </c>
      <c r="I5" s="5">
        <v>1344000</v>
      </c>
    </row>
    <row r="6" spans="1:10" x14ac:dyDescent="0.3">
      <c r="A6" s="4">
        <v>15004</v>
      </c>
      <c r="B6" s="4" t="s">
        <v>295</v>
      </c>
      <c r="C6" s="4">
        <v>47.86</v>
      </c>
      <c r="D6" s="4">
        <v>48.15</v>
      </c>
      <c r="E6" s="4" t="str">
        <f t="shared" si="0"/>
        <v/>
      </c>
      <c r="G6" s="4" t="s">
        <v>13</v>
      </c>
      <c r="H6" s="4">
        <v>210</v>
      </c>
      <c r="I6" s="5">
        <v>945000</v>
      </c>
    </row>
    <row r="7" spans="1:10" x14ac:dyDescent="0.3">
      <c r="A7" s="4">
        <v>15005</v>
      </c>
      <c r="B7" s="4" t="s">
        <v>296</v>
      </c>
      <c r="C7" s="4">
        <v>46.04</v>
      </c>
      <c r="D7" s="4">
        <v>46.41</v>
      </c>
      <c r="E7" s="4" t="str">
        <f t="shared" si="0"/>
        <v>본선진출</v>
      </c>
      <c r="G7" s="4" t="s">
        <v>14</v>
      </c>
      <c r="H7" s="4">
        <v>109</v>
      </c>
      <c r="I7" s="5">
        <v>654000</v>
      </c>
      <c r="J7" s="35" t="s">
        <v>19</v>
      </c>
    </row>
    <row r="8" spans="1:10" x14ac:dyDescent="0.3">
      <c r="A8" s="4">
        <v>15006</v>
      </c>
      <c r="B8" s="4" t="s">
        <v>297</v>
      </c>
      <c r="C8" s="4">
        <v>48.22</v>
      </c>
      <c r="D8" s="4">
        <v>48.19</v>
      </c>
      <c r="E8" s="4" t="str">
        <f t="shared" si="0"/>
        <v/>
      </c>
      <c r="G8" s="4" t="s">
        <v>15</v>
      </c>
      <c r="H8" s="4">
        <v>264</v>
      </c>
      <c r="I8" s="5">
        <v>1452000</v>
      </c>
      <c r="J8" s="36"/>
    </row>
    <row r="9" spans="1:10" x14ac:dyDescent="0.3">
      <c r="A9" s="4">
        <v>15007</v>
      </c>
      <c r="B9" s="4" t="s">
        <v>298</v>
      </c>
      <c r="C9" s="4">
        <v>46.17</v>
      </c>
      <c r="D9" s="4">
        <v>45.99</v>
      </c>
      <c r="E9" s="4" t="str">
        <f t="shared" si="0"/>
        <v>본선진출</v>
      </c>
      <c r="G9" s="4" t="s">
        <v>16</v>
      </c>
      <c r="H9" s="4">
        <v>67</v>
      </c>
      <c r="I9" s="5">
        <v>435500</v>
      </c>
      <c r="J9" s="4" t="str">
        <f>COUNTIFS(I3:I9,"&gt;1000000",H3:H9,"&gt;="&amp;AVERAGE(H3:H9))&amp;"개"</f>
        <v>2개</v>
      </c>
    </row>
    <row r="11" spans="1:10" x14ac:dyDescent="0.3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3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3">
      <c r="A13" s="4" t="s">
        <v>273</v>
      </c>
      <c r="B13" s="6">
        <v>45786</v>
      </c>
      <c r="C13" s="4">
        <v>7</v>
      </c>
      <c r="D13" s="6" t="str">
        <f>MONTH(WORKDAY(B13,C13,))&amp;"/"&amp;DAY(WORKDAY(B13,C13,))</f>
        <v>5/20</v>
      </c>
      <c r="G13" s="4">
        <v>200612054</v>
      </c>
      <c r="H13" s="4" t="s">
        <v>28</v>
      </c>
      <c r="I13" s="4" t="s">
        <v>29</v>
      </c>
      <c r="J13" s="4" t="str">
        <f>LEFT(G13,4)&amp;"년입사 "&amp;VLOOKUP(MID(G13,5,1)*1,$G$26:$H$28,2,FALSE)</f>
        <v>2006년입사 영업부</v>
      </c>
    </row>
    <row r="14" spans="1:10" x14ac:dyDescent="0.3">
      <c r="A14" s="4" t="s">
        <v>274</v>
      </c>
      <c r="B14" s="6">
        <v>45788</v>
      </c>
      <c r="C14" s="4">
        <v>8</v>
      </c>
      <c r="D14" s="6" t="str">
        <f t="shared" ref="D14:D22" si="1">MONTH(WORKDAY(B14,C14,))&amp;"/"&amp;DAY(WORKDAY(B14,C14,))</f>
        <v>5/21</v>
      </c>
      <c r="G14" s="4">
        <v>201428619</v>
      </c>
      <c r="H14" s="4" t="s">
        <v>30</v>
      </c>
      <c r="I14" s="4" t="s">
        <v>31</v>
      </c>
      <c r="J14" s="4" t="str">
        <f t="shared" ref="J14:J22" si="2">LEFT(G14,4)&amp;"년입사 "&amp;VLOOKUP(MID(G14,5,1)*1,$G$26:$H$28,2,FALSE)</f>
        <v>2014년입사 관리부</v>
      </c>
    </row>
    <row r="15" spans="1:10" x14ac:dyDescent="0.3">
      <c r="A15" s="4" t="s">
        <v>275</v>
      </c>
      <c r="B15" s="6">
        <v>45792</v>
      </c>
      <c r="C15" s="4">
        <v>5</v>
      </c>
      <c r="D15" s="6" t="str">
        <f t="shared" si="1"/>
        <v>5/22</v>
      </c>
      <c r="G15" s="4">
        <v>201819342</v>
      </c>
      <c r="H15" s="4" t="s">
        <v>32</v>
      </c>
      <c r="I15" s="4" t="s">
        <v>33</v>
      </c>
      <c r="J15" s="4" t="str">
        <f t="shared" si="2"/>
        <v>2018년입사 영업부</v>
      </c>
    </row>
    <row r="16" spans="1:10" x14ac:dyDescent="0.3">
      <c r="A16" s="4" t="s">
        <v>276</v>
      </c>
      <c r="B16" s="6">
        <v>45793</v>
      </c>
      <c r="C16" s="4">
        <v>9</v>
      </c>
      <c r="D16" s="6" t="str">
        <f t="shared" si="1"/>
        <v>5/29</v>
      </c>
      <c r="G16" s="4">
        <v>201337023</v>
      </c>
      <c r="H16" s="4" t="s">
        <v>34</v>
      </c>
      <c r="I16" s="4" t="s">
        <v>31</v>
      </c>
      <c r="J16" s="4" t="str">
        <f t="shared" si="2"/>
        <v>2013년입사 판매부</v>
      </c>
    </row>
    <row r="17" spans="1:10" x14ac:dyDescent="0.3">
      <c r="A17" s="4" t="s">
        <v>277</v>
      </c>
      <c r="B17" s="6">
        <v>45799</v>
      </c>
      <c r="C17" s="4">
        <v>6</v>
      </c>
      <c r="D17" s="6" t="str">
        <f t="shared" si="1"/>
        <v>5/30</v>
      </c>
      <c r="G17" s="4">
        <v>201929855</v>
      </c>
      <c r="H17" s="4" t="s">
        <v>35</v>
      </c>
      <c r="I17" s="4" t="s">
        <v>33</v>
      </c>
      <c r="J17" s="4" t="str">
        <f t="shared" si="2"/>
        <v>2019년입사 관리부</v>
      </c>
    </row>
    <row r="18" spans="1:10" x14ac:dyDescent="0.3">
      <c r="A18" s="4" t="s">
        <v>278</v>
      </c>
      <c r="B18" s="6">
        <v>45799</v>
      </c>
      <c r="C18" s="4">
        <v>7</v>
      </c>
      <c r="D18" s="6" t="str">
        <f t="shared" si="1"/>
        <v>6/2</v>
      </c>
      <c r="G18" s="4">
        <v>200929944</v>
      </c>
      <c r="H18" s="4" t="s">
        <v>36</v>
      </c>
      <c r="I18" s="4" t="s">
        <v>29</v>
      </c>
      <c r="J18" s="4" t="str">
        <f t="shared" si="2"/>
        <v>2009년입사 관리부</v>
      </c>
    </row>
    <row r="19" spans="1:10" x14ac:dyDescent="0.3">
      <c r="A19" s="4" t="s">
        <v>279</v>
      </c>
      <c r="B19" s="6">
        <v>45802</v>
      </c>
      <c r="C19" s="4">
        <v>5</v>
      </c>
      <c r="D19" s="6" t="str">
        <f t="shared" si="1"/>
        <v>5/30</v>
      </c>
      <c r="G19" s="4">
        <v>201813058</v>
      </c>
      <c r="H19" s="4" t="s">
        <v>37</v>
      </c>
      <c r="I19" s="4" t="s">
        <v>33</v>
      </c>
      <c r="J19" s="4" t="str">
        <f t="shared" si="2"/>
        <v>2018년입사 영업부</v>
      </c>
    </row>
    <row r="20" spans="1:10" x14ac:dyDescent="0.3">
      <c r="A20" s="4" t="s">
        <v>280</v>
      </c>
      <c r="B20" s="6">
        <v>45803</v>
      </c>
      <c r="C20" s="4">
        <v>9</v>
      </c>
      <c r="D20" s="6" t="str">
        <f t="shared" si="1"/>
        <v>6/6</v>
      </c>
      <c r="G20" s="4">
        <v>200835196</v>
      </c>
      <c r="H20" s="4" t="s">
        <v>38</v>
      </c>
      <c r="I20" s="4" t="s">
        <v>29</v>
      </c>
      <c r="J20" s="4" t="str">
        <f t="shared" si="2"/>
        <v>2008년입사 판매부</v>
      </c>
    </row>
    <row r="21" spans="1:10" x14ac:dyDescent="0.3">
      <c r="A21" s="4" t="s">
        <v>281</v>
      </c>
      <c r="B21" s="6">
        <v>45806</v>
      </c>
      <c r="C21" s="4">
        <v>8</v>
      </c>
      <c r="D21" s="6" t="str">
        <f t="shared" si="1"/>
        <v>6/10</v>
      </c>
      <c r="G21" s="4">
        <v>201310487</v>
      </c>
      <c r="H21" s="4" t="s">
        <v>39</v>
      </c>
      <c r="I21" s="4" t="s">
        <v>31</v>
      </c>
      <c r="J21" s="4" t="str">
        <f t="shared" si="2"/>
        <v>2013년입사 영업부</v>
      </c>
    </row>
    <row r="22" spans="1:10" x14ac:dyDescent="0.3">
      <c r="A22" s="4" t="s">
        <v>282</v>
      </c>
      <c r="B22" s="6">
        <v>45807</v>
      </c>
      <c r="C22" s="4">
        <v>6</v>
      </c>
      <c r="D22" s="6" t="str">
        <f t="shared" si="1"/>
        <v>6/9</v>
      </c>
      <c r="G22" s="4">
        <v>201931199</v>
      </c>
      <c r="H22" s="4" t="s">
        <v>40</v>
      </c>
      <c r="I22" s="4" t="s">
        <v>33</v>
      </c>
      <c r="J22" s="4" t="str">
        <f t="shared" si="2"/>
        <v>2019년입사 판매부</v>
      </c>
    </row>
    <row r="24" spans="1:10" x14ac:dyDescent="0.3">
      <c r="A24" s="2" t="s">
        <v>42</v>
      </c>
      <c r="B24" s="3" t="s">
        <v>43</v>
      </c>
      <c r="G24" s="37" t="s">
        <v>301</v>
      </c>
      <c r="H24" s="37"/>
    </row>
    <row r="25" spans="1:10" x14ac:dyDescent="0.3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3">
      <c r="A26" s="4" t="s">
        <v>46</v>
      </c>
      <c r="B26" s="4" t="s">
        <v>22</v>
      </c>
      <c r="C26" s="4" t="str">
        <f>MID(E26,1,SEARCH("-",E26,1)-1)</f>
        <v>기획1</v>
      </c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3">
      <c r="A27" s="4" t="s">
        <v>48</v>
      </c>
      <c r="B27" s="4" t="s">
        <v>22</v>
      </c>
      <c r="C27" s="4" t="str">
        <f t="shared" ref="C27:C35" si="3">MID(E27,1,SEARCH("-",E27,1)-1)</f>
        <v>생산1</v>
      </c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3">
      <c r="A28" s="4" t="s">
        <v>50</v>
      </c>
      <c r="B28" s="4" t="s">
        <v>21</v>
      </c>
      <c r="C28" s="4" t="str">
        <f t="shared" si="3"/>
        <v>영업</v>
      </c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3">
      <c r="A29" s="4" t="s">
        <v>52</v>
      </c>
      <c r="B29" s="4" t="s">
        <v>21</v>
      </c>
      <c r="C29" s="4" t="str">
        <f t="shared" si="3"/>
        <v>홍보</v>
      </c>
      <c r="D29" s="4" t="s">
        <v>69</v>
      </c>
      <c r="E29" s="4" t="s">
        <v>53</v>
      </c>
    </row>
    <row r="30" spans="1:10" x14ac:dyDescent="0.3">
      <c r="A30" s="4" t="s">
        <v>54</v>
      </c>
      <c r="B30" s="4" t="s">
        <v>22</v>
      </c>
      <c r="C30" s="4" t="str">
        <f t="shared" si="3"/>
        <v>기획2</v>
      </c>
      <c r="D30" s="4" t="s">
        <v>70</v>
      </c>
      <c r="E30" s="4" t="s">
        <v>55</v>
      </c>
    </row>
    <row r="31" spans="1:10" x14ac:dyDescent="0.3">
      <c r="A31" s="4" t="s">
        <v>56</v>
      </c>
      <c r="B31" s="4" t="s">
        <v>21</v>
      </c>
      <c r="C31" s="4" t="str">
        <f t="shared" si="3"/>
        <v>생산2</v>
      </c>
      <c r="D31" s="4" t="s">
        <v>71</v>
      </c>
      <c r="E31" s="4" t="s">
        <v>57</v>
      </c>
    </row>
    <row r="32" spans="1:10" x14ac:dyDescent="0.3">
      <c r="A32" s="4" t="s">
        <v>58</v>
      </c>
      <c r="B32" s="4" t="s">
        <v>22</v>
      </c>
      <c r="C32" s="4" t="str">
        <f t="shared" si="3"/>
        <v>생산3</v>
      </c>
      <c r="D32" s="4" t="s">
        <v>74</v>
      </c>
      <c r="E32" s="4" t="s">
        <v>59</v>
      </c>
    </row>
    <row r="33" spans="1:5" x14ac:dyDescent="0.3">
      <c r="A33" s="4" t="s">
        <v>60</v>
      </c>
      <c r="B33" s="4" t="s">
        <v>21</v>
      </c>
      <c r="C33" s="4" t="str">
        <f t="shared" si="3"/>
        <v>홍보</v>
      </c>
      <c r="D33" s="4" t="s">
        <v>75</v>
      </c>
      <c r="E33" s="4" t="s">
        <v>61</v>
      </c>
    </row>
    <row r="34" spans="1:5" x14ac:dyDescent="0.3">
      <c r="A34" s="4" t="s">
        <v>62</v>
      </c>
      <c r="B34" s="4" t="s">
        <v>22</v>
      </c>
      <c r="C34" s="4" t="str">
        <f t="shared" si="3"/>
        <v>영업</v>
      </c>
      <c r="D34" s="4" t="s">
        <v>72</v>
      </c>
      <c r="E34" s="4" t="s">
        <v>63</v>
      </c>
    </row>
    <row r="35" spans="1:5" x14ac:dyDescent="0.3">
      <c r="A35" s="4" t="s">
        <v>64</v>
      </c>
      <c r="B35" s="4" t="s">
        <v>21</v>
      </c>
      <c r="C35" s="4" t="str">
        <f t="shared" si="3"/>
        <v>기획3</v>
      </c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L16" sqref="L16"/>
    </sheetView>
  </sheetViews>
  <sheetFormatPr defaultRowHeight="16.5" outlineLevelRow="3" x14ac:dyDescent="0.3"/>
  <cols>
    <col min="2" max="2" width="10.25" customWidth="1"/>
  </cols>
  <sheetData>
    <row r="1" spans="1:7" ht="20.25" x14ac:dyDescent="0.3">
      <c r="A1" s="39" t="s">
        <v>165</v>
      </c>
      <c r="B1" s="39"/>
      <c r="C1" s="39"/>
      <c r="D1" s="39"/>
      <c r="E1" s="39"/>
      <c r="F1" s="39"/>
      <c r="G1" s="39"/>
    </row>
    <row r="3" spans="1:7" x14ac:dyDescent="0.3">
      <c r="A3" s="32" t="s">
        <v>3</v>
      </c>
      <c r="B3" s="32" t="s">
        <v>166</v>
      </c>
      <c r="C3" s="32" t="s">
        <v>167</v>
      </c>
      <c r="D3" s="32" t="s">
        <v>168</v>
      </c>
      <c r="E3" s="32" t="s">
        <v>169</v>
      </c>
      <c r="F3" s="32" t="s">
        <v>170</v>
      </c>
      <c r="G3" s="32" t="s">
        <v>171</v>
      </c>
    </row>
    <row r="4" spans="1:7" outlineLevel="3" x14ac:dyDescent="0.3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3">
      <c r="A5" s="4"/>
      <c r="B5" s="29" t="s">
        <v>350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2"/>
      <c r="G5" s="4"/>
    </row>
    <row r="6" spans="1:7" outlineLevel="3" x14ac:dyDescent="0.3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3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3">
      <c r="A8" s="4"/>
      <c r="B8" s="29" t="s">
        <v>351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2"/>
      <c r="G8" s="4"/>
    </row>
    <row r="9" spans="1:7" outlineLevel="3" x14ac:dyDescent="0.3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3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3">
      <c r="A11" s="4"/>
      <c r="B11" s="29" t="s">
        <v>352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2"/>
      <c r="G11" s="4"/>
    </row>
    <row r="12" spans="1:7" outlineLevel="3" x14ac:dyDescent="0.3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3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3">
      <c r="A14" s="4"/>
      <c r="B14" s="29" t="s">
        <v>353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2"/>
      <c r="G14" s="4"/>
    </row>
    <row r="15" spans="1:7" outlineLevel="1" x14ac:dyDescent="0.3">
      <c r="A15" s="4"/>
      <c r="B15" s="4"/>
      <c r="C15" s="4"/>
      <c r="D15" s="4"/>
      <c r="E15" s="4"/>
      <c r="F15" s="12">
        <f>SUBTOTAL(5,F4:F13)</f>
        <v>76.666666666666671</v>
      </c>
      <c r="G15" s="29" t="s">
        <v>347</v>
      </c>
    </row>
    <row r="16" spans="1:7" outlineLevel="3" x14ac:dyDescent="0.3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3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3">
      <c r="A18" s="1"/>
      <c r="B18" s="31" t="s">
        <v>354</v>
      </c>
      <c r="C18" s="1">
        <f>SUBTOTAL(1,C16:C17)</f>
        <v>75</v>
      </c>
      <c r="D18" s="1">
        <f>SUBTOTAL(1,D16:D17)</f>
        <v>50</v>
      </c>
      <c r="E18" s="1">
        <f>SUBTOTAL(1,E16:E17)</f>
        <v>80</v>
      </c>
      <c r="F18" s="30"/>
      <c r="G18" s="1"/>
    </row>
    <row r="19" spans="1:7" outlineLevel="1" x14ac:dyDescent="0.3">
      <c r="A19" s="1"/>
      <c r="B19" s="1"/>
      <c r="C19" s="1"/>
      <c r="D19" s="1"/>
      <c r="E19" s="1"/>
      <c r="F19" s="30">
        <f>SUBTOTAL(5,F16:F17)</f>
        <v>66.666666666666671</v>
      </c>
      <c r="G19" s="31" t="s">
        <v>348</v>
      </c>
    </row>
    <row r="20" spans="1:7" x14ac:dyDescent="0.3">
      <c r="A20" s="1"/>
      <c r="B20" s="31" t="s">
        <v>355</v>
      </c>
      <c r="C20" s="1">
        <f>SUBTOTAL(1,C4:C17)</f>
        <v>80.555555555555557</v>
      </c>
      <c r="D20" s="1">
        <f>SUBTOTAL(1,D4:D17)</f>
        <v>71.111111111111114</v>
      </c>
      <c r="E20" s="1">
        <f>SUBTOTAL(1,E4:E17)</f>
        <v>84.444444444444443</v>
      </c>
      <c r="F20" s="30"/>
      <c r="G20" s="31"/>
    </row>
    <row r="21" spans="1:7" x14ac:dyDescent="0.3">
      <c r="A21" s="1"/>
      <c r="B21" s="1"/>
      <c r="C21" s="1"/>
      <c r="D21" s="1"/>
      <c r="E21" s="1"/>
      <c r="F21" s="30">
        <f>SUBTOTAL(5,F4:F17)</f>
        <v>66.666666666666671</v>
      </c>
      <c r="G21" s="31" t="s">
        <v>349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G26" sqref="G26"/>
    </sheetView>
  </sheetViews>
  <sheetFormatPr defaultRowHeight="16.5" x14ac:dyDescent="0.3"/>
  <cols>
    <col min="1" max="1" width="11.125" bestFit="1" customWidth="1"/>
    <col min="2" max="4" width="8.5" bestFit="1" customWidth="1"/>
    <col min="5" max="5" width="8" bestFit="1" customWidth="1"/>
  </cols>
  <sheetData>
    <row r="1" spans="1:9" ht="20.25" x14ac:dyDescent="0.3">
      <c r="A1" s="39" t="s">
        <v>186</v>
      </c>
      <c r="B1" s="39"/>
      <c r="C1" s="39"/>
      <c r="D1" s="39"/>
      <c r="E1" s="39"/>
      <c r="F1" s="39"/>
      <c r="G1" s="39"/>
      <c r="H1" s="39"/>
      <c r="I1" s="39"/>
    </row>
    <row r="3" spans="1:9" x14ac:dyDescent="0.3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3">
      <c r="A4" s="4" t="s">
        <v>193</v>
      </c>
      <c r="B4" s="4" t="s">
        <v>194</v>
      </c>
      <c r="C4" s="6">
        <v>45877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3">
      <c r="A5" s="4" t="s">
        <v>195</v>
      </c>
      <c r="B5" s="4" t="s">
        <v>196</v>
      </c>
      <c r="C5" s="6">
        <v>45859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3">
      <c r="A6" s="4" t="s">
        <v>193</v>
      </c>
      <c r="B6" s="4" t="s">
        <v>196</v>
      </c>
      <c r="C6" s="6">
        <v>45901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3">
      <c r="A7" s="4" t="s">
        <v>195</v>
      </c>
      <c r="B7" s="4" t="s">
        <v>194</v>
      </c>
      <c r="C7" s="6">
        <v>45901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3">
      <c r="A8" s="4" t="s">
        <v>197</v>
      </c>
      <c r="B8" s="4" t="s">
        <v>196</v>
      </c>
      <c r="C8" s="6">
        <v>45902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3">
      <c r="A9" s="4" t="s">
        <v>198</v>
      </c>
      <c r="B9" s="4" t="s">
        <v>194</v>
      </c>
      <c r="C9" s="6">
        <v>45718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3">
      <c r="A10" s="4" t="s">
        <v>197</v>
      </c>
      <c r="B10" s="4" t="s">
        <v>199</v>
      </c>
      <c r="C10" s="6">
        <v>45698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3">
      <c r="A13" s="33" t="s">
        <v>188</v>
      </c>
      <c r="B13" t="s">
        <v>356</v>
      </c>
    </row>
    <row r="15" spans="1:9" x14ac:dyDescent="0.3">
      <c r="A15" s="33" t="s">
        <v>358</v>
      </c>
      <c r="B15" s="33" t="s">
        <v>187</v>
      </c>
    </row>
    <row r="16" spans="1:9" x14ac:dyDescent="0.3">
      <c r="A16" s="33" t="s">
        <v>41</v>
      </c>
      <c r="B16" t="s">
        <v>194</v>
      </c>
      <c r="C16" t="s">
        <v>196</v>
      </c>
      <c r="D16" t="s">
        <v>199</v>
      </c>
      <c r="E16" t="s">
        <v>357</v>
      </c>
    </row>
    <row r="17" spans="1:5" x14ac:dyDescent="0.3">
      <c r="A17" t="s">
        <v>193</v>
      </c>
      <c r="B17" s="34">
        <v>5000</v>
      </c>
      <c r="C17" s="34">
        <v>18000</v>
      </c>
      <c r="D17" s="34" t="s">
        <v>359</v>
      </c>
      <c r="E17" s="34">
        <v>23000</v>
      </c>
    </row>
    <row r="18" spans="1:5" x14ac:dyDescent="0.3">
      <c r="A18" t="s">
        <v>195</v>
      </c>
      <c r="B18" s="34">
        <v>2000</v>
      </c>
      <c r="C18" s="34">
        <v>8000</v>
      </c>
      <c r="D18" s="34" t="s">
        <v>359</v>
      </c>
      <c r="E18" s="34">
        <v>10000</v>
      </c>
    </row>
    <row r="19" spans="1:5" x14ac:dyDescent="0.3">
      <c r="A19" t="s">
        <v>198</v>
      </c>
      <c r="B19" s="34">
        <v>10000</v>
      </c>
      <c r="C19" s="34" t="s">
        <v>359</v>
      </c>
      <c r="D19" s="34" t="s">
        <v>359</v>
      </c>
      <c r="E19" s="34">
        <v>10000</v>
      </c>
    </row>
    <row r="20" spans="1:5" x14ac:dyDescent="0.3">
      <c r="A20" t="s">
        <v>197</v>
      </c>
      <c r="B20" s="34" t="s">
        <v>359</v>
      </c>
      <c r="C20" s="34">
        <v>0</v>
      </c>
      <c r="D20" s="34">
        <v>30000</v>
      </c>
      <c r="E20" s="34">
        <v>30000</v>
      </c>
    </row>
    <row r="21" spans="1:5" x14ac:dyDescent="0.3">
      <c r="A21" t="s">
        <v>357</v>
      </c>
      <c r="B21" s="34">
        <v>17000</v>
      </c>
      <c r="C21" s="34">
        <v>26000</v>
      </c>
      <c r="D21" s="34">
        <v>30000</v>
      </c>
      <c r="E21" s="34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L16" sqref="L16"/>
    </sheetView>
  </sheetViews>
  <sheetFormatPr defaultRowHeight="16.5" x14ac:dyDescent="0.3"/>
  <cols>
    <col min="1" max="2" width="12.625" customWidth="1"/>
    <col min="3" max="3" width="5.625" customWidth="1"/>
    <col min="5" max="5" width="10.875" bestFit="1" customWidth="1"/>
  </cols>
  <sheetData>
    <row r="1" spans="1:9" ht="17.25" thickBot="1" x14ac:dyDescent="0.35"/>
    <row r="2" spans="1:9" ht="17.25" thickBot="1" x14ac:dyDescent="0.35">
      <c r="A2" s="41" t="s">
        <v>200</v>
      </c>
      <c r="B2" s="42"/>
      <c r="F2" s="43" t="s">
        <v>205</v>
      </c>
      <c r="G2" s="43"/>
      <c r="H2" s="43"/>
      <c r="I2" s="43"/>
    </row>
    <row r="3" spans="1:9" x14ac:dyDescent="0.3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3">
      <c r="A4" s="16" t="s">
        <v>137</v>
      </c>
      <c r="B4" s="17">
        <v>1000</v>
      </c>
      <c r="D4" s="43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3">
      <c r="A5" s="16" t="s">
        <v>202</v>
      </c>
      <c r="B5" s="17">
        <v>2000000</v>
      </c>
      <c r="D5" s="43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3">
      <c r="A6" s="16" t="s">
        <v>119</v>
      </c>
      <c r="B6" s="17">
        <f>B3*B4</f>
        <v>5000000</v>
      </c>
      <c r="D6" s="43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3">
      <c r="A7" s="16" t="s">
        <v>203</v>
      </c>
      <c r="B7" s="17">
        <f>B6-B5</f>
        <v>3000000</v>
      </c>
      <c r="D7" s="43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7.25" thickBot="1" x14ac:dyDescent="0.35">
      <c r="A8" s="18" t="s">
        <v>204</v>
      </c>
      <c r="B8" s="19">
        <f>B7/B6</f>
        <v>0.6</v>
      </c>
      <c r="D8" s="43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J15" sqref="J15"/>
    </sheetView>
  </sheetViews>
  <sheetFormatPr defaultRowHeight="16.5" x14ac:dyDescent="0.3"/>
  <cols>
    <col min="1" max="1" width="9.5" bestFit="1" customWidth="1"/>
    <col min="5" max="5" width="10.125" customWidth="1"/>
    <col min="7" max="7" width="9.25" bestFit="1" customWidth="1"/>
  </cols>
  <sheetData>
    <row r="1" spans="1:7" ht="20.25" x14ac:dyDescent="0.3">
      <c r="A1" s="39" t="s">
        <v>207</v>
      </c>
      <c r="B1" s="39"/>
      <c r="C1" s="39"/>
      <c r="D1" s="39"/>
      <c r="E1" s="39"/>
      <c r="F1" s="39"/>
      <c r="G1" s="39"/>
    </row>
    <row r="3" spans="1:7" x14ac:dyDescent="0.3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3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3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3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3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3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3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3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3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3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3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3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3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3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3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3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다정 김</cp:lastModifiedBy>
  <dcterms:created xsi:type="dcterms:W3CDTF">2023-04-27T08:01:32Z</dcterms:created>
  <dcterms:modified xsi:type="dcterms:W3CDTF">2026-07-04T07:45:21Z</dcterms:modified>
</cp:coreProperties>
</file>