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eb91afac8b3807/바탕 화면/2026_컴활2급실기_기본서/2026_컴활2급실기_기본서/03 기본모의고사/"/>
    </mc:Choice>
  </mc:AlternateContent>
  <xr:revisionPtr revIDLastSave="140" documentId="13_ncr:1_{CA071404-0DA4-4BBB-8A19-2021A795B564}" xr6:coauthVersionLast="47" xr6:coauthVersionMax="47" xr10:uidLastSave="{15F21CDC-5B42-4CC4-97F3-C7F0B8D8B713}"/>
  <bookViews>
    <workbookView xWindow="-120" yWindow="-120" windowWidth="29040" windowHeight="15720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13" r:id="rId5"/>
    <sheet name="분석작업-1" sheetId="5" r:id="rId6"/>
    <sheet name="분석작업-2" sheetId="6" r:id="rId7"/>
    <sheet name="분석작업-3" sheetId="12" r:id="rId8"/>
    <sheet name="매크로작업" sheetId="7" r:id="rId9"/>
    <sheet name="차트작업" sheetId="8" r:id="rId10"/>
  </sheets>
  <definedNames>
    <definedName name="_xlnm._FilterDatabase" localSheetId="3" hidden="1">'기본작업-4'!$A$3:$I$12</definedName>
    <definedName name="_xlnm.Criteria" localSheetId="3">'기본작업-4'!$A$17:$C$18</definedName>
    <definedName name="_xlnm.Extract" localSheetId="3">'기본작업-4'!$A$21:$E$21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  <c r="D18" i="5"/>
  <c r="C18" i="5"/>
  <c r="E14" i="5"/>
  <c r="D14" i="5"/>
  <c r="C14" i="5"/>
  <c r="E11" i="5"/>
  <c r="D11" i="5"/>
  <c r="C11" i="5"/>
  <c r="E8" i="5"/>
  <c r="D8" i="5"/>
  <c r="C8" i="5"/>
  <c r="E5" i="5"/>
  <c r="E20" i="5" s="1"/>
  <c r="D5" i="5"/>
  <c r="D20" i="5" s="1"/>
  <c r="C5" i="5"/>
  <c r="C20" i="5" s="1"/>
  <c r="E4" i="13"/>
  <c r="E5" i="13"/>
  <c r="E6" i="13"/>
  <c r="E7" i="13"/>
  <c r="E8" i="13"/>
  <c r="E9" i="13"/>
  <c r="E3" i="13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4" i="7"/>
  <c r="B6" i="12"/>
  <c r="B7" i="12" s="1"/>
  <c r="B8" i="12" s="1"/>
  <c r="I5" i="6"/>
  <c r="I6" i="6"/>
  <c r="I7" i="6"/>
  <c r="I8" i="6"/>
  <c r="I9" i="6"/>
  <c r="I10" i="6"/>
  <c r="I4" i="6"/>
  <c r="H5" i="6"/>
  <c r="H6" i="6"/>
  <c r="H7" i="6"/>
  <c r="H8" i="6"/>
  <c r="H9" i="6"/>
  <c r="H10" i="6"/>
  <c r="H4" i="6"/>
  <c r="G5" i="6"/>
  <c r="G6" i="6"/>
  <c r="G7" i="6"/>
  <c r="G8" i="6"/>
  <c r="G9" i="6"/>
  <c r="G10" i="6"/>
  <c r="G4" i="6"/>
  <c r="F9" i="5"/>
  <c r="F16" i="5"/>
  <c r="F10" i="5"/>
  <c r="F4" i="5"/>
  <c r="F12" i="5"/>
  <c r="F17" i="5"/>
  <c r="F7" i="5"/>
  <c r="F13" i="5"/>
  <c r="F6" i="5"/>
  <c r="G13" i="10"/>
  <c r="H13" i="10"/>
  <c r="I13" i="10"/>
  <c r="E13" i="10"/>
  <c r="G5" i="3"/>
  <c r="G6" i="3"/>
  <c r="G7" i="3"/>
  <c r="G8" i="3"/>
  <c r="H8" i="3" s="1"/>
  <c r="G9" i="3"/>
  <c r="G10" i="3"/>
  <c r="G11" i="3"/>
  <c r="G12" i="3"/>
  <c r="G4" i="3"/>
  <c r="H9" i="3" s="1"/>
  <c r="F5" i="3"/>
  <c r="F6" i="3"/>
  <c r="F7" i="3"/>
  <c r="F8" i="3"/>
  <c r="F9" i="3"/>
  <c r="F10" i="3"/>
  <c r="F11" i="3"/>
  <c r="F12" i="3"/>
  <c r="F4" i="3"/>
  <c r="F19" i="5" l="1"/>
  <c r="F15" i="5"/>
  <c r="F21" i="5" s="1"/>
  <c r="H10" i="3"/>
  <c r="H7" i="3"/>
  <c r="H6" i="3"/>
  <c r="H4" i="3"/>
  <c r="H5" i="3"/>
  <c r="H12" i="3"/>
  <c r="H11" i="3"/>
</calcChain>
</file>

<file path=xl/sharedStrings.xml><?xml version="1.0" encoding="utf-8"?>
<sst xmlns="http://schemas.openxmlformats.org/spreadsheetml/2006/main" count="478" uniqueCount="360">
  <si>
    <t>거래처 연락현황</t>
  </si>
  <si>
    <t>전화번호</t>
  </si>
  <si>
    <t>지역</t>
  </si>
  <si>
    <t>성명</t>
  </si>
  <si>
    <t>합격</t>
  </si>
  <si>
    <t>불합격</t>
  </si>
  <si>
    <t>과일 판매 현황</t>
  </si>
  <si>
    <t>과일명</t>
  </si>
  <si>
    <t>판매량</t>
  </si>
  <si>
    <t>판매액</t>
  </si>
  <si>
    <t>포도</t>
  </si>
  <si>
    <t>사과</t>
  </si>
  <si>
    <t>딸기</t>
  </si>
  <si>
    <t>바나나</t>
  </si>
  <si>
    <t>키위</t>
  </si>
  <si>
    <t>귤</t>
  </si>
  <si>
    <t>파인애플</t>
  </si>
  <si>
    <t>[표1]</t>
    <phoneticPr fontId="1" type="noConversion"/>
  </si>
  <si>
    <t>[표2]</t>
    <phoneticPr fontId="1" type="noConversion"/>
  </si>
  <si>
    <t>판매액이 1,000,000 초과
평균 판매량 이상인 수</t>
    <phoneticPr fontId="1" type="noConversion"/>
  </si>
  <si>
    <t>성별</t>
  </si>
  <si>
    <t>여</t>
  </si>
  <si>
    <t>남</t>
  </si>
  <si>
    <t>[표4]</t>
  </si>
  <si>
    <t>사원 현황</t>
  </si>
  <si>
    <t>사원코드</t>
  </si>
  <si>
    <t>사원명</t>
  </si>
  <si>
    <t>직위</t>
  </si>
  <si>
    <t>신소진</t>
  </si>
  <si>
    <t>부장</t>
  </si>
  <si>
    <t>이은철</t>
  </si>
  <si>
    <t>과장</t>
  </si>
  <si>
    <t>박희천</t>
  </si>
  <si>
    <t>대리</t>
  </si>
  <si>
    <t>노수용</t>
  </si>
  <si>
    <t>조명섭</t>
  </si>
  <si>
    <t>이기수</t>
  </si>
  <si>
    <t>최신호</t>
  </si>
  <si>
    <t>박건창</t>
  </si>
  <si>
    <t>김재규</t>
  </si>
  <si>
    <t>김은소</t>
  </si>
  <si>
    <t>부서</t>
  </si>
  <si>
    <t>[표5]</t>
  </si>
  <si>
    <t>신입사원 정보</t>
  </si>
  <si>
    <t>부서명</t>
  </si>
  <si>
    <t>생년월일</t>
  </si>
  <si>
    <t>신라명</t>
  </si>
  <si>
    <t>기획1-001</t>
  </si>
  <si>
    <t>김용종</t>
  </si>
  <si>
    <t>생산1-001</t>
  </si>
  <si>
    <t>모애정</t>
  </si>
  <si>
    <t>영업-001</t>
  </si>
  <si>
    <t>유진선</t>
  </si>
  <si>
    <t>홍보-001</t>
  </si>
  <si>
    <t>이만손</t>
  </si>
  <si>
    <t>기획2-001</t>
  </si>
  <si>
    <t>박명희</t>
  </si>
  <si>
    <t>생산2-001</t>
  </si>
  <si>
    <t>강비한</t>
  </si>
  <si>
    <t>생산3-001</t>
  </si>
  <si>
    <t>윤정수</t>
  </si>
  <si>
    <t>홍보-002</t>
  </si>
  <si>
    <t>김산덕</t>
  </si>
  <si>
    <t>영업-002</t>
  </si>
  <si>
    <t>한지만</t>
  </si>
  <si>
    <t>기획3-001</t>
  </si>
  <si>
    <t>97.01.16</t>
    <phoneticPr fontId="1" type="noConversion"/>
  </si>
  <si>
    <t>99.05.22</t>
    <phoneticPr fontId="1" type="noConversion"/>
  </si>
  <si>
    <t>98.12.24</t>
    <phoneticPr fontId="1" type="noConversion"/>
  </si>
  <si>
    <t>98.10.30</t>
    <phoneticPr fontId="1" type="noConversion"/>
  </si>
  <si>
    <t>98.08.23</t>
    <phoneticPr fontId="1" type="noConversion"/>
  </si>
  <si>
    <t>99.02.07</t>
    <phoneticPr fontId="1" type="noConversion"/>
  </si>
  <si>
    <t>97.09.05</t>
    <phoneticPr fontId="1" type="noConversion"/>
  </si>
  <si>
    <t>98.06.21</t>
    <phoneticPr fontId="1" type="noConversion"/>
  </si>
  <si>
    <t>97.11.19</t>
    <phoneticPr fontId="1" type="noConversion"/>
  </si>
  <si>
    <t>98.08.17</t>
    <phoneticPr fontId="1" type="noConversion"/>
  </si>
  <si>
    <t>영업소별 라도스 재고현황</t>
    <phoneticPr fontId="1" type="noConversion"/>
  </si>
  <si>
    <t>영업소코드</t>
  </si>
  <si>
    <t>담담자명</t>
  </si>
  <si>
    <t>입고량</t>
  </si>
  <si>
    <t>재고량</t>
  </si>
  <si>
    <t>평균재고율</t>
  </si>
  <si>
    <t>재고금액</t>
  </si>
  <si>
    <t>서울</t>
  </si>
  <si>
    <t>SE-001</t>
  </si>
  <si>
    <t>김장철</t>
  </si>
  <si>
    <t>6~10</t>
  </si>
  <si>
    <t>SE-002</t>
  </si>
  <si>
    <t>고인숙</t>
  </si>
  <si>
    <t>8~12</t>
  </si>
  <si>
    <t>부산</t>
  </si>
  <si>
    <t>BU-001</t>
  </si>
  <si>
    <t>나진만</t>
  </si>
  <si>
    <t>BU-002</t>
  </si>
  <si>
    <t>이다음</t>
  </si>
  <si>
    <t>5~8</t>
  </si>
  <si>
    <t>대구</t>
  </si>
  <si>
    <t>DA-001</t>
  </si>
  <si>
    <t>도우미</t>
  </si>
  <si>
    <t>DA-002</t>
  </si>
  <si>
    <t>조용희</t>
  </si>
  <si>
    <t>광주</t>
  </si>
  <si>
    <t>GW-001</t>
  </si>
  <si>
    <t>이영심</t>
  </si>
  <si>
    <t>3~6</t>
  </si>
  <si>
    <t>GW-002</t>
  </si>
  <si>
    <t>차주인</t>
  </si>
  <si>
    <t>대전</t>
  </si>
  <si>
    <t>TA-001</t>
  </si>
  <si>
    <t>임보미</t>
  </si>
  <si>
    <t>TA-002</t>
  </si>
  <si>
    <t>박소희</t>
  </si>
  <si>
    <t xml:space="preserve">자동차 판매 현황  </t>
    <phoneticPr fontId="1" type="noConversion"/>
  </si>
  <si>
    <t>1/4분기</t>
  </si>
  <si>
    <t>단위 : 천원</t>
  </si>
  <si>
    <t>지점</t>
  </si>
  <si>
    <t>DC560</t>
  </si>
  <si>
    <t>DC650</t>
  </si>
  <si>
    <t>SJ 790</t>
  </si>
  <si>
    <t>매출액</t>
  </si>
  <si>
    <t>수익금액</t>
  </si>
  <si>
    <t>순위</t>
  </si>
  <si>
    <t>은종서</t>
  </si>
  <si>
    <t>김미향</t>
  </si>
  <si>
    <t>우태영</t>
  </si>
  <si>
    <t>강다구</t>
  </si>
  <si>
    <t>사미인</t>
  </si>
  <si>
    <t>왕건이</t>
  </si>
  <si>
    <t>안태호</t>
  </si>
  <si>
    <t>홍태완</t>
  </si>
  <si>
    <t>인천</t>
  </si>
  <si>
    <t>황국영</t>
  </si>
  <si>
    <t>11월 판매 현황</t>
    <phoneticPr fontId="1" type="noConversion"/>
  </si>
  <si>
    <t>제품코드</t>
  </si>
  <si>
    <t>공급지역</t>
  </si>
  <si>
    <t>제품명</t>
  </si>
  <si>
    <t>판매가격</t>
  </si>
  <si>
    <t>판매수량</t>
  </si>
  <si>
    <t>할인율</t>
  </si>
  <si>
    <t>생산원가</t>
  </si>
  <si>
    <t>수익</t>
  </si>
  <si>
    <t>1K</t>
  </si>
  <si>
    <t>경북</t>
  </si>
  <si>
    <t>키보드</t>
  </si>
  <si>
    <t>1M</t>
  </si>
  <si>
    <t>경남</t>
  </si>
  <si>
    <t>모니터</t>
  </si>
  <si>
    <t>1P</t>
  </si>
  <si>
    <t>충북</t>
  </si>
  <si>
    <t>프린터</t>
  </si>
  <si>
    <t>2K</t>
  </si>
  <si>
    <t>충남</t>
  </si>
  <si>
    <t>2M</t>
  </si>
  <si>
    <t>경기</t>
  </si>
  <si>
    <t>2P</t>
  </si>
  <si>
    <t>강원</t>
  </si>
  <si>
    <t>3K</t>
  </si>
  <si>
    <t>전북</t>
  </si>
  <si>
    <t>3M</t>
  </si>
  <si>
    <t>전남</t>
  </si>
  <si>
    <t>3P</t>
  </si>
  <si>
    <t>제주</t>
  </si>
  <si>
    <t>합계</t>
  </si>
  <si>
    <t>합계</t>
    <phoneticPr fontId="1" type="noConversion"/>
  </si>
  <si>
    <t>주) 생산원가비율</t>
    <phoneticPr fontId="1" type="noConversion"/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</si>
  <si>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</si>
  <si>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</si>
  <si>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</si>
  <si>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</si>
  <si>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</si>
  <si>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</si>
  <si>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결과</t>
  </si>
  <si>
    <t>권유식</t>
  </si>
  <si>
    <t>총무부</t>
  </si>
  <si>
    <t>고광명</t>
  </si>
  <si>
    <t>영업부</t>
  </si>
  <si>
    <t>김순식</t>
  </si>
  <si>
    <t>인사부</t>
  </si>
  <si>
    <t>도현명</t>
  </si>
  <si>
    <t>박문수</t>
  </si>
  <si>
    <t>홍보부</t>
  </si>
  <si>
    <t>이기자</t>
  </si>
  <si>
    <t>관리부</t>
  </si>
  <si>
    <t>진달호</t>
  </si>
  <si>
    <t>하지만</t>
  </si>
  <si>
    <t>한기철</t>
  </si>
  <si>
    <t>부서별 비품관리</t>
    <phoneticPr fontId="1" type="noConversion"/>
  </si>
  <si>
    <t>비품</t>
  </si>
  <si>
    <t>지급일</t>
  </si>
  <si>
    <t>보유량</t>
  </si>
  <si>
    <t>요청량</t>
  </si>
  <si>
    <t>사용시간</t>
  </si>
  <si>
    <t>금액</t>
  </si>
  <si>
    <t>기획팀</t>
  </si>
  <si>
    <t>A</t>
  </si>
  <si>
    <t>관리팀</t>
  </si>
  <si>
    <t>B</t>
  </si>
  <si>
    <t>감사팀</t>
  </si>
  <si>
    <t>경영지원팀</t>
  </si>
  <si>
    <t>C</t>
  </si>
  <si>
    <t>영업이익 분석</t>
  </si>
  <si>
    <t>상품단가</t>
  </si>
  <si>
    <t>지출</t>
  </si>
  <si>
    <t>영업이익</t>
  </si>
  <si>
    <t>영업이익률</t>
  </si>
  <si>
    <t>판매수량</t>
    <phoneticPr fontId="1" type="noConversion"/>
  </si>
  <si>
    <t>지출</t>
    <phoneticPr fontId="1" type="noConversion"/>
  </si>
  <si>
    <t>한국상사의 상품매입현황</t>
  </si>
  <si>
    <t>날짜</t>
  </si>
  <si>
    <t>상품명</t>
  </si>
  <si>
    <t>매입단가</t>
  </si>
  <si>
    <t>매입수량</t>
  </si>
  <si>
    <t>매입금액</t>
  </si>
  <si>
    <t>매입처</t>
  </si>
  <si>
    <t>10월 15일</t>
  </si>
  <si>
    <t>현대상사</t>
  </si>
  <si>
    <t>548-9652</t>
  </si>
  <si>
    <t>10월 1일</t>
  </si>
  <si>
    <t>대림상사</t>
  </si>
  <si>
    <t>535-1254</t>
  </si>
  <si>
    <t>볼펜</t>
  </si>
  <si>
    <t>종이(A4)</t>
  </si>
  <si>
    <t>새한상사</t>
  </si>
  <si>
    <t>743-8562</t>
  </si>
  <si>
    <t>10월 5일</t>
  </si>
  <si>
    <t>삼성상사</t>
  </si>
  <si>
    <t>548-7754</t>
  </si>
  <si>
    <t>10월 6일</t>
  </si>
  <si>
    <t>종이(A5)</t>
  </si>
  <si>
    <t>10월 7일</t>
  </si>
  <si>
    <t>파일</t>
  </si>
  <si>
    <t>대우상사</t>
  </si>
  <si>
    <t>775-4278</t>
  </si>
  <si>
    <t>10월 8일</t>
  </si>
  <si>
    <t>10월 9일</t>
  </si>
  <si>
    <t>동아상사</t>
  </si>
  <si>
    <t>385-9982</t>
  </si>
  <si>
    <t>10월 11일</t>
  </si>
  <si>
    <t>효성상사</t>
  </si>
  <si>
    <t>555-6264</t>
  </si>
  <si>
    <t>10월 14일</t>
  </si>
  <si>
    <t>장부</t>
  </si>
  <si>
    <t>롯데상사</t>
  </si>
  <si>
    <t>227-8652</t>
  </si>
  <si>
    <t>USB</t>
    <phoneticPr fontId="1" type="noConversion"/>
  </si>
  <si>
    <t>가위</t>
    <phoneticPr fontId="1" type="noConversion"/>
  </si>
  <si>
    <t>포스트잇</t>
    <phoneticPr fontId="1" type="noConversion"/>
  </si>
  <si>
    <t>네임펜</t>
    <phoneticPr fontId="1" type="noConversion"/>
  </si>
  <si>
    <t>제품 생산현황</t>
    <phoneticPr fontId="1" type="noConversion"/>
  </si>
  <si>
    <t>6월 30일 현재</t>
    <phoneticPr fontId="1" type="noConversion"/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</si>
  <si>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</si>
  <si>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</si>
  <si>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</si>
  <si>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</si>
  <si>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</si>
  <si>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</si>
  <si>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</si>
  <si>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</si>
  <si>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</si>
  <si>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</si>
  <si>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</si>
  <si>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</si>
  <si>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CPU</t>
  </si>
  <si>
    <t>1팀</t>
  </si>
  <si>
    <t>HDD</t>
  </si>
  <si>
    <t>3팀</t>
  </si>
  <si>
    <t>2팀</t>
  </si>
  <si>
    <t>마우스</t>
  </si>
  <si>
    <t>SSD</t>
    <phoneticPr fontId="1" type="noConversion"/>
  </si>
  <si>
    <t>스캐너</t>
    <phoneticPr fontId="1" type="noConversion"/>
  </si>
  <si>
    <t>[표3]</t>
    <phoneticPr fontId="1" type="noConversion"/>
  </si>
  <si>
    <t>장난감 대여 현황</t>
    <phoneticPr fontId="1" type="noConversion"/>
  </si>
  <si>
    <t>품명</t>
    <phoneticPr fontId="1" type="noConversion"/>
  </si>
  <si>
    <t>블럭놀이</t>
    <phoneticPr fontId="1" type="noConversion"/>
  </si>
  <si>
    <t>인형뽑기</t>
    <phoneticPr fontId="1" type="noConversion"/>
  </si>
  <si>
    <t>블링블링</t>
    <phoneticPr fontId="1" type="noConversion"/>
  </si>
  <si>
    <t>렛츠고</t>
    <phoneticPr fontId="1" type="noConversion"/>
  </si>
  <si>
    <t>범퍼카</t>
    <phoneticPr fontId="1" type="noConversion"/>
  </si>
  <si>
    <t>춤추는인형</t>
    <phoneticPr fontId="1" type="noConversion"/>
  </si>
  <si>
    <t>마운틴로드</t>
    <phoneticPr fontId="1" type="noConversion"/>
  </si>
  <si>
    <t>타요경찰</t>
    <phoneticPr fontId="1" type="noConversion"/>
  </si>
  <si>
    <t>실바니안</t>
    <phoneticPr fontId="1" type="noConversion"/>
  </si>
  <si>
    <t>해피플레이</t>
    <phoneticPr fontId="1" type="noConversion"/>
  </si>
  <si>
    <t>대여일</t>
    <phoneticPr fontId="1" type="noConversion"/>
  </si>
  <si>
    <t>대여기간</t>
    <phoneticPr fontId="1" type="noConversion"/>
  </si>
  <si>
    <t>반납일</t>
    <phoneticPr fontId="1" type="noConversion"/>
  </si>
  <si>
    <t>봅슬레이 예선</t>
    <phoneticPr fontId="1" type="noConversion"/>
  </si>
  <si>
    <t>참가번호</t>
    <phoneticPr fontId="1" type="noConversion"/>
  </si>
  <si>
    <t>지역</t>
    <phoneticPr fontId="1" type="noConversion"/>
  </si>
  <si>
    <t>1차</t>
    <phoneticPr fontId="1" type="noConversion"/>
  </si>
  <si>
    <t>2차</t>
    <phoneticPr fontId="1" type="noConversion"/>
  </si>
  <si>
    <t>결과</t>
    <phoneticPr fontId="1" type="noConversion"/>
  </si>
  <si>
    <t>인천</t>
    <phoneticPr fontId="1" type="noConversion"/>
  </si>
  <si>
    <t>부산</t>
    <phoneticPr fontId="1" type="noConversion"/>
  </si>
  <si>
    <t>서울</t>
    <phoneticPr fontId="1" type="noConversion"/>
  </si>
  <si>
    <t>경기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</si>
  <si>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</si>
  <si>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</si>
  <si>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</si>
  <si>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사원번호</t>
    <phoneticPr fontId="1" type="noConversion"/>
  </si>
  <si>
    <t>사원정보</t>
    <phoneticPr fontId="1" type="noConversion"/>
  </si>
  <si>
    <t>&lt;부서번호표&gt;</t>
    <phoneticPr fontId="1" type="noConversion"/>
  </si>
  <si>
    <t>부서번호</t>
    <phoneticPr fontId="1" type="noConversion"/>
  </si>
  <si>
    <t>판매부</t>
    <phoneticPr fontId="1" type="noConversion"/>
  </si>
  <si>
    <t>관리부</t>
    <phoneticPr fontId="1" type="noConversion"/>
  </si>
  <si>
    <t>영업부</t>
    <phoneticPr fontId="1" type="noConversion"/>
  </si>
  <si>
    <t>거래처코드</t>
    <phoneticPr fontId="1" type="noConversion"/>
  </si>
  <si>
    <t>거래처명</t>
    <phoneticPr fontId="1" type="noConversion"/>
  </si>
  <si>
    <t>전화번호</t>
    <phoneticPr fontId="1" type="noConversion"/>
  </si>
  <si>
    <t>대표자명</t>
    <phoneticPr fontId="1" type="noConversion"/>
  </si>
  <si>
    <t>업태명</t>
    <phoneticPr fontId="1" type="noConversion"/>
  </si>
  <si>
    <t>JNK001</t>
    <phoneticPr fontId="1" type="noConversion"/>
  </si>
  <si>
    <t>JNK002</t>
  </si>
  <si>
    <t>JNK003</t>
  </si>
  <si>
    <t>SUB001</t>
    <phoneticPr fontId="1" type="noConversion"/>
  </si>
  <si>
    <t>SUB002</t>
  </si>
  <si>
    <t>SUB003</t>
  </si>
  <si>
    <t>세기정보통신</t>
    <phoneticPr fontId="1" type="noConversion"/>
  </si>
  <si>
    <t>나노테크노시스템</t>
    <phoneticPr fontId="1" type="noConversion"/>
  </si>
  <si>
    <t>한국유통시스템</t>
    <phoneticPr fontId="1" type="noConversion"/>
  </si>
  <si>
    <t>한신은행</t>
    <phoneticPr fontId="1" type="noConversion"/>
  </si>
  <si>
    <t>21세기광고기획</t>
    <phoneticPr fontId="1" type="noConversion"/>
  </si>
  <si>
    <t>유명종합증권</t>
    <phoneticPr fontId="1" type="noConversion"/>
  </si>
  <si>
    <t>02)7779-2525</t>
    <phoneticPr fontId="1" type="noConversion"/>
  </si>
  <si>
    <t>02)7766-8976</t>
    <phoneticPr fontId="1" type="noConversion"/>
  </si>
  <si>
    <t>02)826-7200</t>
    <phoneticPr fontId="1" type="noConversion"/>
  </si>
  <si>
    <t>031)565-8986</t>
    <phoneticPr fontId="1" type="noConversion"/>
  </si>
  <si>
    <t>031)747-0112</t>
    <phoneticPr fontId="1" type="noConversion"/>
  </si>
  <si>
    <t>031)711-4041</t>
    <phoneticPr fontId="1" type="noConversion"/>
  </si>
  <si>
    <t>송준석</t>
    <phoneticPr fontId="1" type="noConversion"/>
  </si>
  <si>
    <t>김지민</t>
    <phoneticPr fontId="1" type="noConversion"/>
  </si>
  <si>
    <t>남호진</t>
    <phoneticPr fontId="1" type="noConversion"/>
  </si>
  <si>
    <t>양순호</t>
    <phoneticPr fontId="1" type="noConversion"/>
  </si>
  <si>
    <t>은수저</t>
    <phoneticPr fontId="1" type="noConversion"/>
  </si>
  <si>
    <t>이수상</t>
    <phoneticPr fontId="1" type="noConversion"/>
  </si>
  <si>
    <t>정보서비스</t>
    <phoneticPr fontId="1" type="noConversion"/>
  </si>
  <si>
    <t>도소매</t>
    <phoneticPr fontId="1" type="noConversion"/>
  </si>
  <si>
    <t>광고</t>
    <phoneticPr fontId="1" type="noConversion"/>
  </si>
  <si>
    <t>금융</t>
    <phoneticPr fontId="1" type="noConversion"/>
  </si>
  <si>
    <t>공급지역</t>
    <phoneticPr fontId="1" type="noConversion"/>
  </si>
  <si>
    <t>(모두)</t>
  </si>
  <si>
    <t>총합계</t>
  </si>
  <si>
    <t>합계 : 금액</t>
  </si>
  <si>
    <t>*</t>
  </si>
  <si>
    <t>&gt;=50</t>
    <phoneticPr fontId="1" type="noConversion"/>
  </si>
  <si>
    <t>&lt;=100</t>
    <phoneticPr fontId="1" type="noConversion"/>
  </si>
  <si>
    <t>경*</t>
    <phoneticPr fontId="1" type="noConversion"/>
  </si>
  <si>
    <t>제품명</t>
    <phoneticPr fontId="1" type="noConversion"/>
  </si>
  <si>
    <t>판매가격</t>
    <phoneticPr fontId="1" type="noConversion"/>
  </si>
  <si>
    <t>수익</t>
    <phoneticPr fontId="1" type="noConversion"/>
  </si>
  <si>
    <t>할인율</t>
    <phoneticPr fontId="1" type="noConversion"/>
  </si>
  <si>
    <t>합격 최소</t>
  </si>
  <si>
    <t>불합격 최소</t>
  </si>
  <si>
    <t>전체 최소값</t>
  </si>
  <si>
    <t>홍보부 평균</t>
  </si>
  <si>
    <t>총무부 평균</t>
  </si>
  <si>
    <t>영업부 평균</t>
  </si>
  <si>
    <t>관리부 평균</t>
  </si>
  <si>
    <t>인사부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</si>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</sst>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"/>
    <numFmt numFmtId="178" formatCode="@&quot;%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2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41" fontId="0" fillId="0" borderId="3" xfId="1" applyFont="1" applyBorder="1">
      <alignment vertical="center"/>
    </xf>
    <xf numFmtId="0" fontId="0" fillId="0" borderId="6" xfId="0" applyBorder="1">
      <alignment vertical="center"/>
    </xf>
    <xf numFmtId="41" fontId="0" fillId="0" borderId="7" xfId="1" applyFont="1" applyBorder="1">
      <alignment vertical="center"/>
    </xf>
    <xf numFmtId="0" fontId="0" fillId="0" borderId="8" xfId="0" applyBorder="1">
      <alignment vertical="center"/>
    </xf>
    <xf numFmtId="41" fontId="0" fillId="0" borderId="9" xfId="1" applyFont="1" applyBorder="1">
      <alignment vertical="center"/>
    </xf>
    <xf numFmtId="0" fontId="0" fillId="0" borderId="10" xfId="0" applyBorder="1">
      <alignment vertical="center"/>
    </xf>
    <xf numFmtId="9" fontId="0" fillId="0" borderId="11" xfId="2" applyFont="1" applyBorder="1">
      <alignment vertical="center"/>
    </xf>
    <xf numFmtId="41" fontId="0" fillId="0" borderId="12" xfId="1" applyFont="1" applyBorder="1">
      <alignment vertical="center"/>
    </xf>
    <xf numFmtId="0" fontId="6" fillId="0" borderId="0" xfId="0" applyFont="1">
      <alignment vertical="center"/>
    </xf>
    <xf numFmtId="9" fontId="0" fillId="0" borderId="1" xfId="2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13" xfId="3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right" vertical="center" indent="1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0" fillId="0" borderId="14" xfId="2" applyNumberFormat="1" applyFont="1" applyBorder="1" applyAlignment="1">
      <alignment horizontal="center" vertical="center"/>
    </xf>
    <xf numFmtId="42" fontId="0" fillId="0" borderId="14" xfId="0" applyNumberForma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0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numFmt numFmtId="176" formatCode="0.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1/4</a:t>
            </a:r>
            <a:r>
              <a:rPr lang="ko-KR" altLang="en-US"/>
              <a:t>분기 제품 생산현황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차트작업!$A$4:$A$11</c:f>
              <c:strCache>
                <c:ptCount val="8"/>
                <c:pt idx="0">
                  <c:v>CPU</c:v>
                </c:pt>
                <c:pt idx="1">
                  <c:v>HDD</c:v>
                </c:pt>
                <c:pt idx="2">
                  <c:v>SSD</c:v>
                </c:pt>
                <c:pt idx="3">
                  <c:v>모니터</c:v>
                </c:pt>
                <c:pt idx="4">
                  <c:v>프린터</c:v>
                </c:pt>
                <c:pt idx="5">
                  <c:v>스캐너</c:v>
                </c:pt>
                <c:pt idx="6">
                  <c:v>키보드</c:v>
                </c:pt>
                <c:pt idx="7">
                  <c:v>마우스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500</c:v>
                </c:pt>
                <c:pt idx="1">
                  <c:v>150</c:v>
                </c:pt>
                <c:pt idx="2">
                  <c:v>200</c:v>
                </c:pt>
                <c:pt idx="3">
                  <c:v>200</c:v>
                </c:pt>
                <c:pt idx="4">
                  <c:v>150</c:v>
                </c:pt>
                <c:pt idx="5">
                  <c:v>30</c:v>
                </c:pt>
                <c:pt idx="6">
                  <c:v>150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8-483A-A306-4C4F382CE73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차트작업!$A$4:$A$11</c:f>
              <c:strCache>
                <c:ptCount val="8"/>
                <c:pt idx="0">
                  <c:v>CPU</c:v>
                </c:pt>
                <c:pt idx="1">
                  <c:v>HDD</c:v>
                </c:pt>
                <c:pt idx="2">
                  <c:v>SSD</c:v>
                </c:pt>
                <c:pt idx="3">
                  <c:v>모니터</c:v>
                </c:pt>
                <c:pt idx="4">
                  <c:v>프린터</c:v>
                </c:pt>
                <c:pt idx="5">
                  <c:v>스캐너</c:v>
                </c:pt>
                <c:pt idx="6">
                  <c:v>키보드</c:v>
                </c:pt>
                <c:pt idx="7">
                  <c:v>마우스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300</c:v>
                </c:pt>
                <c:pt idx="1">
                  <c:v>240</c:v>
                </c:pt>
                <c:pt idx="2">
                  <c:v>250</c:v>
                </c:pt>
                <c:pt idx="3">
                  <c:v>160</c:v>
                </c:pt>
                <c:pt idx="4">
                  <c:v>220</c:v>
                </c:pt>
                <c:pt idx="5">
                  <c:v>100</c:v>
                </c:pt>
                <c:pt idx="6">
                  <c:v>190</c:v>
                </c:pt>
                <c:pt idx="7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8-483A-A306-4C4F382CE73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차트작업!$A$4:$A$11</c:f>
              <c:strCache>
                <c:ptCount val="8"/>
                <c:pt idx="0">
                  <c:v>CPU</c:v>
                </c:pt>
                <c:pt idx="1">
                  <c:v>HDD</c:v>
                </c:pt>
                <c:pt idx="2">
                  <c:v>SSD</c:v>
                </c:pt>
                <c:pt idx="3">
                  <c:v>모니터</c:v>
                </c:pt>
                <c:pt idx="4">
                  <c:v>프린터</c:v>
                </c:pt>
                <c:pt idx="5">
                  <c:v>스캐너</c:v>
                </c:pt>
                <c:pt idx="6">
                  <c:v>키보드</c:v>
                </c:pt>
                <c:pt idx="7">
                  <c:v>마우스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250</c:v>
                </c:pt>
                <c:pt idx="1">
                  <c:v>360</c:v>
                </c:pt>
                <c:pt idx="2">
                  <c:v>250</c:v>
                </c:pt>
                <c:pt idx="3">
                  <c:v>190</c:v>
                </c:pt>
                <c:pt idx="4">
                  <c:v>300</c:v>
                </c:pt>
                <c:pt idx="5">
                  <c:v>240</c:v>
                </c:pt>
                <c:pt idx="6">
                  <c:v>290</c:v>
                </c:pt>
                <c:pt idx="7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8-483A-A306-4C4F382CE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1818464"/>
        <c:axId val="1501813184"/>
      </c:barChart>
      <c:catAx>
        <c:axId val="150181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제품명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 alt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1813184"/>
        <c:crosses val="autoZero"/>
        <c:auto val="1"/>
        <c:lblAlgn val="ctr"/>
        <c:lblOffset val="100"/>
        <c:noMultiLvlLbl val="0"/>
      </c:catAx>
      <c:valAx>
        <c:axId val="150181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생산량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181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5">
                <a:lumMod val="110000"/>
                <a:satMod val="105000"/>
                <a:tint val="67000"/>
              </a:schemeClr>
            </a:gs>
            <a:gs pos="50000">
              <a:schemeClr val="accent5">
                <a:lumMod val="105000"/>
                <a:satMod val="103000"/>
                <a:tint val="73000"/>
              </a:schemeClr>
            </a:gs>
            <a:gs pos="100000">
              <a:schemeClr val="accent5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19</xdr:row>
          <xdr:rowOff>9525</xdr:rowOff>
        </xdr:from>
        <xdr:to>
          <xdr:col>3</xdr:col>
          <xdr:colOff>657225</xdr:colOff>
          <xdr:row>20</xdr:row>
          <xdr:rowOff>180975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매입금액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66675</xdr:colOff>
      <xdr:row>19</xdr:row>
      <xdr:rowOff>9525</xdr:rowOff>
    </xdr:from>
    <xdr:to>
      <xdr:col>6</xdr:col>
      <xdr:colOff>685800</xdr:colOff>
      <xdr:row>20</xdr:row>
      <xdr:rowOff>171450</xdr:rowOff>
    </xdr:to>
    <xdr:sp macro="[0]!쉼표" textlink="">
      <xdr:nvSpPr>
        <xdr:cNvPr id="2" name="사각형: 빗면 1">
          <a:extLst>
            <a:ext uri="{FF2B5EF4-FFF2-40B4-BE49-F238E27FC236}">
              <a16:creationId xmlns:a16="http://schemas.microsoft.com/office/drawing/2014/main" id="{3D51B508-45CA-0FC0-6CE5-CCD9D09EA5A6}"/>
            </a:ext>
          </a:extLst>
        </xdr:cNvPr>
        <xdr:cNvSpPr/>
      </xdr:nvSpPr>
      <xdr:spPr>
        <a:xfrm>
          <a:off x="3619500" y="4038600"/>
          <a:ext cx="1304925" cy="3714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11</xdr:col>
      <xdr:colOff>0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40B6ABD-43EE-5400-2D27-CC314ADFA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" refreshedDate="45997.734770601855" createdVersion="8" refreshedVersion="8" minRefreshableVersion="3" recordCount="7" xr:uid="{C0313C52-30C7-4C40-B12A-5BD71F29DB2F}">
  <cacheSource type="worksheet">
    <worksheetSource ref="A3:I10" sheet="분석작업-2"/>
  </cacheSource>
  <cacheFields count="9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5-02-10T00:00:00" maxDate="2025-09-03T00:00:00" count="6">
        <d v="2025-08-08T00:00:00"/>
        <d v="2025-07-21T00:00:00"/>
        <d v="2025-09-01T00:00:00"/>
        <d v="2025-09-02T00:00:00"/>
        <d v="2025-03-02T00:00:00"/>
        <d v="2025-02-10T00:00:00"/>
      </sharedItems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사용시간" numFmtId="0">
      <sharedItems containsSemiMixedTypes="0" containsString="0" containsNumber="1" containsInteger="1" minValue="1" maxValue="1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  <cacheField name="순위" numFmtId="0">
      <sharedItems containsSemiMixedTypes="0" containsString="0" containsNumber="1" containsInteger="1" minValue="1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1"/>
    <n v="30"/>
    <n v="5000"/>
    <n v="5"/>
  </r>
  <r>
    <x v="1"/>
    <x v="1"/>
    <x v="1"/>
    <n v="30"/>
    <n v="4"/>
    <n v="1"/>
    <n v="34"/>
    <n v="8000"/>
    <n v="4"/>
  </r>
  <r>
    <x v="0"/>
    <x v="1"/>
    <x v="2"/>
    <n v="55"/>
    <n v="9"/>
    <n v="1"/>
    <n v="64"/>
    <n v="18000"/>
    <n v="2"/>
  </r>
  <r>
    <x v="1"/>
    <x v="0"/>
    <x v="2"/>
    <n v="40"/>
    <n v="2"/>
    <n v="1"/>
    <n v="42"/>
    <n v="2000"/>
    <n v="6"/>
  </r>
  <r>
    <x v="2"/>
    <x v="1"/>
    <x v="3"/>
    <n v="60"/>
    <n v="0"/>
    <n v="1"/>
    <n v="60"/>
    <n v="0"/>
    <n v="7"/>
  </r>
  <r>
    <x v="3"/>
    <x v="0"/>
    <x v="4"/>
    <n v="25"/>
    <n v="10"/>
    <n v="1"/>
    <n v="35"/>
    <n v="10000"/>
    <n v="3"/>
  </r>
  <r>
    <x v="2"/>
    <x v="2"/>
    <x v="5"/>
    <n v="35"/>
    <n v="10"/>
    <n v="1"/>
    <n v="45"/>
    <n v="3000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BE4D98-0D9F-4EE6-A025-AAD22F02C0ED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compactData="0" multipleFieldFilters="0">
  <location ref="A15:E21" firstHeaderRow="1" firstDataRow="2" firstDataCol="1" rowPageCount="1" colPageCount="1"/>
  <pivotFields count="9">
    <pivotField axis="axisRow" compact="0" outline="0" showAll="0" sortType="descending">
      <items count="5">
        <item x="0"/>
        <item x="1"/>
        <item x="3"/>
        <item x="2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axis="axisPage" compact="0" numFmtId="14" outline="0" showAll="0">
      <items count="7">
        <item x="5"/>
        <item x="4"/>
        <item x="1"/>
        <item x="0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41" outline="0" showAll="0"/>
    <pivotField compact="0" outline="0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2" hier="-1"/>
  </pageFields>
  <dataFields count="1">
    <dataField name="합계 : 금액" fld="7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3DC243-552E-4CF0-88AD-F22A6C4FAE7A}" name="표1" displayName="표1" ref="A3:G20" totalsRowShown="0" headerRowDxfId="0" dataDxfId="1" headerRowBorderDxfId="7" tableBorderDxfId="8">
  <autoFilter ref="A3:G20" xr:uid="{F03DC243-552E-4CF0-88AD-F22A6C4FAE7A}"/>
  <tableColumns count="7">
    <tableColumn id="1" xr3:uid="{AA5B954D-BBE4-4D47-87B3-B28BACB7E32F}" name="성명" dataDxfId="6"/>
    <tableColumn id="2" xr3:uid="{1ADA61F6-0952-4FF8-A69A-379D24EBEBA3}" name="지원부서"/>
    <tableColumn id="3" xr3:uid="{5A8CF800-59F6-4960-A904-2ADB8B876746}" name="필기" dataDxfId="5"/>
    <tableColumn id="4" xr3:uid="{25D27302-D2BF-429B-A31A-1DA8B28B004A}" name="자격증" dataDxfId="4"/>
    <tableColumn id="5" xr3:uid="{F8807B92-0072-4AC2-B5BC-F8DACC9BB1CD}" name="면접" dataDxfId="3"/>
    <tableColumn id="6" xr3:uid="{F9000D43-0A48-419B-9E1E-DB72208B76C7}" name="평균" dataDxfId="2"/>
    <tableColumn id="7" xr3:uid="{6BA1C37A-CC51-478C-894B-76B040BA5577}" name="결과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workbookViewId="0">
      <selection activeCell="E10" sqref="E10"/>
    </sheetView>
  </sheetViews>
  <sheetFormatPr defaultRowHeight="16.5" x14ac:dyDescent="0.3"/>
  <cols>
    <col min="1" max="1" width="10.375" bestFit="1" customWidth="1"/>
    <col min="2" max="2" width="16.25" bestFit="1" customWidth="1"/>
    <col min="3" max="3" width="12.62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306</v>
      </c>
      <c r="B3" s="1" t="s">
        <v>307</v>
      </c>
      <c r="C3" s="1" t="s">
        <v>308</v>
      </c>
      <c r="D3" s="1" t="s">
        <v>309</v>
      </c>
      <c r="E3" s="1" t="s">
        <v>310</v>
      </c>
    </row>
    <row r="4" spans="1:5" x14ac:dyDescent="0.3">
      <c r="A4" s="1" t="s">
        <v>311</v>
      </c>
      <c r="B4" s="1" t="s">
        <v>317</v>
      </c>
      <c r="C4" t="s">
        <v>323</v>
      </c>
      <c r="D4" s="1" t="s">
        <v>329</v>
      </c>
      <c r="E4" s="1" t="s">
        <v>335</v>
      </c>
    </row>
    <row r="5" spans="1:5" x14ac:dyDescent="0.3">
      <c r="A5" s="1" t="s">
        <v>312</v>
      </c>
      <c r="B5" s="1" t="s">
        <v>318</v>
      </c>
      <c r="C5" t="s">
        <v>324</v>
      </c>
      <c r="D5" s="1" t="s">
        <v>330</v>
      </c>
      <c r="E5" s="1" t="s">
        <v>335</v>
      </c>
    </row>
    <row r="6" spans="1:5" x14ac:dyDescent="0.3">
      <c r="A6" s="1" t="s">
        <v>313</v>
      </c>
      <c r="B6" s="1" t="s">
        <v>319</v>
      </c>
      <c r="C6" t="s">
        <v>325</v>
      </c>
      <c r="D6" s="1" t="s">
        <v>331</v>
      </c>
      <c r="E6" s="1" t="s">
        <v>336</v>
      </c>
    </row>
    <row r="7" spans="1:5" x14ac:dyDescent="0.3">
      <c r="A7" s="1" t="s">
        <v>314</v>
      </c>
      <c r="B7" s="1" t="s">
        <v>321</v>
      </c>
      <c r="C7" t="s">
        <v>326</v>
      </c>
      <c r="D7" s="1" t="s">
        <v>332</v>
      </c>
      <c r="E7" s="1" t="s">
        <v>337</v>
      </c>
    </row>
    <row r="8" spans="1:5" x14ac:dyDescent="0.3">
      <c r="A8" s="1" t="s">
        <v>315</v>
      </c>
      <c r="B8" s="1" t="s">
        <v>320</v>
      </c>
      <c r="C8" t="s">
        <v>327</v>
      </c>
      <c r="D8" s="1" t="s">
        <v>333</v>
      </c>
      <c r="E8" s="1" t="s">
        <v>338</v>
      </c>
    </row>
    <row r="9" spans="1:5" x14ac:dyDescent="0.3">
      <c r="A9" s="1" t="s">
        <v>316</v>
      </c>
      <c r="B9" s="1" t="s">
        <v>322</v>
      </c>
      <c r="C9" t="s">
        <v>328</v>
      </c>
      <c r="D9" s="1" t="s">
        <v>334</v>
      </c>
      <c r="E9" s="1" t="s">
        <v>338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N11"/>
  <sheetViews>
    <sheetView workbookViewId="0">
      <selection activeCell="P21" sqref="P21"/>
    </sheetView>
  </sheetViews>
  <sheetFormatPr defaultRowHeight="16.5" x14ac:dyDescent="0.3"/>
  <cols>
    <col min="2" max="14" width="6.625" customWidth="1"/>
  </cols>
  <sheetData>
    <row r="1" spans="1:14" ht="20.25" x14ac:dyDescent="0.3">
      <c r="A1" s="30" t="s">
        <v>248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3">
      <c r="A2" t="s">
        <v>249</v>
      </c>
    </row>
    <row r="3" spans="1:14" x14ac:dyDescent="0.3">
      <c r="A3" s="4" t="s">
        <v>135</v>
      </c>
      <c r="B3" s="4" t="s">
        <v>41</v>
      </c>
      <c r="C3" s="4" t="s">
        <v>250</v>
      </c>
      <c r="D3" s="4" t="s">
        <v>251</v>
      </c>
      <c r="E3" s="4" t="s">
        <v>252</v>
      </c>
      <c r="F3" s="4" t="s">
        <v>253</v>
      </c>
      <c r="G3" s="4" t="s">
        <v>254</v>
      </c>
      <c r="H3" s="4" t="s">
        <v>255</v>
      </c>
      <c r="I3" s="4" t="s">
        <v>256</v>
      </c>
      <c r="J3" s="4" t="s">
        <v>257</v>
      </c>
      <c r="K3" s="4" t="s">
        <v>258</v>
      </c>
      <c r="L3" s="4" t="s">
        <v>259</v>
      </c>
      <c r="M3" s="4" t="s">
        <v>260</v>
      </c>
      <c r="N3" s="4" t="s">
        <v>261</v>
      </c>
    </row>
    <row r="4" spans="1:14" x14ac:dyDescent="0.3">
      <c r="A4" s="4" t="s">
        <v>262</v>
      </c>
      <c r="B4" s="4" t="s">
        <v>263</v>
      </c>
      <c r="C4" s="4">
        <v>500</v>
      </c>
      <c r="D4" s="4">
        <v>300</v>
      </c>
      <c r="E4" s="4">
        <v>250</v>
      </c>
      <c r="F4" s="4">
        <v>190</v>
      </c>
      <c r="G4" s="4">
        <v>280</v>
      </c>
      <c r="H4" s="4">
        <v>190</v>
      </c>
      <c r="I4" s="4">
        <v>200</v>
      </c>
      <c r="J4" s="4">
        <v>180</v>
      </c>
      <c r="K4" s="4">
        <v>300</v>
      </c>
      <c r="L4" s="4">
        <v>250</v>
      </c>
      <c r="M4" s="4">
        <v>230</v>
      </c>
      <c r="N4" s="4">
        <v>290</v>
      </c>
    </row>
    <row r="5" spans="1:14" x14ac:dyDescent="0.3">
      <c r="A5" s="4" t="s">
        <v>264</v>
      </c>
      <c r="B5" s="4" t="s">
        <v>263</v>
      </c>
      <c r="C5" s="4">
        <v>150</v>
      </c>
      <c r="D5" s="4">
        <v>240</v>
      </c>
      <c r="E5" s="4">
        <v>360</v>
      </c>
      <c r="F5" s="4">
        <v>270</v>
      </c>
      <c r="G5" s="4">
        <v>180</v>
      </c>
      <c r="H5" s="4">
        <v>180</v>
      </c>
      <c r="I5" s="4">
        <v>250</v>
      </c>
      <c r="J5" s="4">
        <v>160</v>
      </c>
      <c r="K5" s="4">
        <v>290</v>
      </c>
      <c r="L5" s="4">
        <v>240</v>
      </c>
      <c r="M5" s="4">
        <v>260</v>
      </c>
      <c r="N5" s="4">
        <v>250</v>
      </c>
    </row>
    <row r="6" spans="1:14" x14ac:dyDescent="0.3">
      <c r="A6" s="4" t="s">
        <v>268</v>
      </c>
      <c r="B6" s="4" t="s">
        <v>265</v>
      </c>
      <c r="C6" s="4">
        <v>200</v>
      </c>
      <c r="D6" s="4">
        <v>250</v>
      </c>
      <c r="E6" s="4">
        <v>250</v>
      </c>
      <c r="F6" s="4">
        <v>180</v>
      </c>
      <c r="G6" s="4">
        <v>190</v>
      </c>
      <c r="H6" s="4">
        <v>200</v>
      </c>
      <c r="I6" s="4">
        <v>230</v>
      </c>
      <c r="J6" s="4">
        <v>170</v>
      </c>
      <c r="K6" s="4">
        <v>300</v>
      </c>
      <c r="L6" s="4">
        <v>230</v>
      </c>
      <c r="M6" s="4">
        <v>270</v>
      </c>
      <c r="N6" s="4">
        <v>230</v>
      </c>
    </row>
    <row r="7" spans="1:14" x14ac:dyDescent="0.3">
      <c r="A7" s="4" t="s">
        <v>146</v>
      </c>
      <c r="B7" s="4" t="s">
        <v>266</v>
      </c>
      <c r="C7" s="4">
        <v>200</v>
      </c>
      <c r="D7" s="4">
        <v>160</v>
      </c>
      <c r="E7" s="4">
        <v>190</v>
      </c>
      <c r="F7" s="4">
        <v>220</v>
      </c>
      <c r="G7" s="4">
        <v>170</v>
      </c>
      <c r="H7" s="4">
        <v>270</v>
      </c>
      <c r="I7" s="4">
        <v>210</v>
      </c>
      <c r="J7" s="4">
        <v>210</v>
      </c>
      <c r="K7" s="4">
        <v>180</v>
      </c>
      <c r="L7" s="4">
        <v>280</v>
      </c>
      <c r="M7" s="4">
        <v>280</v>
      </c>
      <c r="N7" s="4">
        <v>280</v>
      </c>
    </row>
    <row r="8" spans="1:14" x14ac:dyDescent="0.3">
      <c r="A8" s="4" t="s">
        <v>149</v>
      </c>
      <c r="B8" s="4" t="s">
        <v>263</v>
      </c>
      <c r="C8" s="4">
        <v>150</v>
      </c>
      <c r="D8" s="4">
        <v>220</v>
      </c>
      <c r="E8" s="4">
        <v>300</v>
      </c>
      <c r="F8" s="4">
        <v>200</v>
      </c>
      <c r="G8" s="4">
        <v>210</v>
      </c>
      <c r="H8" s="4">
        <v>140</v>
      </c>
      <c r="I8" s="4">
        <v>250</v>
      </c>
      <c r="J8" s="4">
        <v>200</v>
      </c>
      <c r="K8" s="4">
        <v>190</v>
      </c>
      <c r="L8" s="4">
        <v>290</v>
      </c>
      <c r="M8" s="4">
        <v>280</v>
      </c>
      <c r="N8" s="4">
        <v>260</v>
      </c>
    </row>
    <row r="9" spans="1:14" x14ac:dyDescent="0.3">
      <c r="A9" s="4" t="s">
        <v>269</v>
      </c>
      <c r="B9" s="4" t="s">
        <v>265</v>
      </c>
      <c r="C9" s="4">
        <v>30</v>
      </c>
      <c r="D9" s="4">
        <v>100</v>
      </c>
      <c r="E9" s="4">
        <v>240</v>
      </c>
      <c r="F9" s="4">
        <v>180</v>
      </c>
      <c r="G9" s="4">
        <v>260</v>
      </c>
      <c r="H9" s="4">
        <v>180</v>
      </c>
      <c r="I9" s="4">
        <v>240</v>
      </c>
      <c r="J9" s="4">
        <v>220</v>
      </c>
      <c r="K9" s="4">
        <v>280</v>
      </c>
      <c r="L9" s="4">
        <v>240</v>
      </c>
      <c r="M9" s="4">
        <v>260</v>
      </c>
      <c r="N9" s="4">
        <v>260</v>
      </c>
    </row>
    <row r="10" spans="1:14" x14ac:dyDescent="0.3">
      <c r="A10" s="4" t="s">
        <v>143</v>
      </c>
      <c r="B10" s="4" t="s">
        <v>266</v>
      </c>
      <c r="C10" s="4">
        <v>150</v>
      </c>
      <c r="D10" s="4">
        <v>190</v>
      </c>
      <c r="E10" s="4">
        <v>290</v>
      </c>
      <c r="F10" s="4">
        <v>260</v>
      </c>
      <c r="G10" s="4">
        <v>150</v>
      </c>
      <c r="H10" s="4">
        <v>210</v>
      </c>
      <c r="I10" s="4">
        <v>180</v>
      </c>
      <c r="J10" s="4">
        <v>230</v>
      </c>
      <c r="K10" s="4">
        <v>260</v>
      </c>
      <c r="L10" s="4">
        <v>180</v>
      </c>
      <c r="M10" s="4">
        <v>230</v>
      </c>
      <c r="N10" s="4">
        <v>280</v>
      </c>
    </row>
    <row r="11" spans="1:14" x14ac:dyDescent="0.3">
      <c r="A11" s="4" t="s">
        <v>267</v>
      </c>
      <c r="B11" s="4" t="s">
        <v>266</v>
      </c>
      <c r="C11" s="4">
        <v>80</v>
      </c>
      <c r="D11" s="4">
        <v>200</v>
      </c>
      <c r="E11" s="4">
        <v>180</v>
      </c>
      <c r="F11" s="4">
        <v>240</v>
      </c>
      <c r="G11" s="4">
        <v>160</v>
      </c>
      <c r="H11" s="4">
        <v>230</v>
      </c>
      <c r="I11" s="4">
        <v>190</v>
      </c>
      <c r="J11" s="4">
        <v>310</v>
      </c>
      <c r="K11" s="4">
        <v>240</v>
      </c>
      <c r="L11" s="4">
        <v>190</v>
      </c>
      <c r="M11" s="4">
        <v>240</v>
      </c>
      <c r="N11" s="4">
        <v>270</v>
      </c>
    </row>
  </sheetData>
  <mergeCells count="1">
    <mergeCell ref="A1:N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M14" sqref="M14"/>
    </sheetView>
  </sheetViews>
  <sheetFormatPr defaultRowHeight="16.5" x14ac:dyDescent="0.3"/>
  <cols>
    <col min="2" max="2" width="10.375" bestFit="1" customWidth="1"/>
    <col min="7" max="7" width="10.375" bestFit="1" customWidth="1"/>
    <col min="8" max="8" width="10.875" bestFit="1" customWidth="1"/>
  </cols>
  <sheetData>
    <row r="1" spans="1:8" ht="27.95" customHeight="1" thickBot="1" x14ac:dyDescent="0.35">
      <c r="A1" s="24" t="s">
        <v>76</v>
      </c>
      <c r="B1" s="24"/>
      <c r="C1" s="24"/>
      <c r="D1" s="24"/>
      <c r="E1" s="24"/>
      <c r="F1" s="24"/>
      <c r="G1" s="24"/>
      <c r="H1" s="24"/>
    </row>
    <row r="2" spans="1:8" ht="17.25" thickTop="1" x14ac:dyDescent="0.3"/>
    <row r="3" spans="1:8" x14ac:dyDescent="0.3">
      <c r="A3" s="25" t="s">
        <v>2</v>
      </c>
      <c r="B3" s="25" t="s">
        <v>77</v>
      </c>
      <c r="C3" s="25" t="s">
        <v>78</v>
      </c>
      <c r="D3" s="25" t="s">
        <v>79</v>
      </c>
      <c r="E3" s="25" t="s">
        <v>8</v>
      </c>
      <c r="F3" s="25" t="s">
        <v>80</v>
      </c>
      <c r="G3" s="25" t="s">
        <v>81</v>
      </c>
      <c r="H3" s="25" t="s">
        <v>82</v>
      </c>
    </row>
    <row r="4" spans="1:8" x14ac:dyDescent="0.3">
      <c r="A4" s="29" t="s">
        <v>83</v>
      </c>
      <c r="B4" s="25" t="s">
        <v>84</v>
      </c>
      <c r="C4" s="25" t="s">
        <v>85</v>
      </c>
      <c r="D4" s="26">
        <v>500</v>
      </c>
      <c r="E4" s="26">
        <v>450</v>
      </c>
      <c r="F4" s="26">
        <v>50</v>
      </c>
      <c r="G4" s="38" t="s">
        <v>86</v>
      </c>
      <c r="H4" s="39">
        <v>150000</v>
      </c>
    </row>
    <row r="5" spans="1:8" x14ac:dyDescent="0.3">
      <c r="A5" s="29"/>
      <c r="B5" s="25" t="s">
        <v>87</v>
      </c>
      <c r="C5" s="25" t="s">
        <v>88</v>
      </c>
      <c r="D5" s="26">
        <v>250</v>
      </c>
      <c r="E5" s="26">
        <v>220</v>
      </c>
      <c r="F5" s="26">
        <v>30</v>
      </c>
      <c r="G5" s="38" t="s">
        <v>89</v>
      </c>
      <c r="H5" s="39">
        <v>90000</v>
      </c>
    </row>
    <row r="6" spans="1:8" x14ac:dyDescent="0.3">
      <c r="A6" s="29" t="s">
        <v>90</v>
      </c>
      <c r="B6" s="25" t="s">
        <v>91</v>
      </c>
      <c r="C6" s="25" t="s">
        <v>92</v>
      </c>
      <c r="D6" s="26">
        <v>350</v>
      </c>
      <c r="E6" s="26">
        <v>320</v>
      </c>
      <c r="F6" s="26">
        <v>30</v>
      </c>
      <c r="G6" s="38" t="s">
        <v>89</v>
      </c>
      <c r="H6" s="39">
        <v>90000</v>
      </c>
    </row>
    <row r="7" spans="1:8" x14ac:dyDescent="0.3">
      <c r="A7" s="29"/>
      <c r="B7" s="25" t="s">
        <v>93</v>
      </c>
      <c r="C7" s="25" t="s">
        <v>94</v>
      </c>
      <c r="D7" s="26">
        <v>250</v>
      </c>
      <c r="E7" s="26">
        <v>230</v>
      </c>
      <c r="F7" s="26">
        <v>20</v>
      </c>
      <c r="G7" s="38" t="s">
        <v>95</v>
      </c>
      <c r="H7" s="39">
        <v>60000</v>
      </c>
    </row>
    <row r="8" spans="1:8" x14ac:dyDescent="0.3">
      <c r="A8" s="29" t="s">
        <v>96</v>
      </c>
      <c r="B8" s="25" t="s">
        <v>97</v>
      </c>
      <c r="C8" s="25" t="s">
        <v>98</v>
      </c>
      <c r="D8" s="26">
        <v>300</v>
      </c>
      <c r="E8" s="26">
        <v>280</v>
      </c>
      <c r="F8" s="26">
        <v>20</v>
      </c>
      <c r="G8" s="38" t="s">
        <v>95</v>
      </c>
      <c r="H8" s="39">
        <v>60000</v>
      </c>
    </row>
    <row r="9" spans="1:8" x14ac:dyDescent="0.3">
      <c r="A9" s="29"/>
      <c r="B9" s="25" t="s">
        <v>99</v>
      </c>
      <c r="C9" s="25" t="s">
        <v>100</v>
      </c>
      <c r="D9" s="26">
        <v>200</v>
      </c>
      <c r="E9" s="26">
        <v>175</v>
      </c>
      <c r="F9" s="26">
        <v>25</v>
      </c>
      <c r="G9" s="38" t="s">
        <v>86</v>
      </c>
      <c r="H9" s="39">
        <v>75000</v>
      </c>
    </row>
    <row r="10" spans="1:8" x14ac:dyDescent="0.3">
      <c r="A10" s="29" t="s">
        <v>101</v>
      </c>
      <c r="B10" s="25" t="s">
        <v>102</v>
      </c>
      <c r="C10" s="25" t="s">
        <v>103</v>
      </c>
      <c r="D10" s="26">
        <v>300</v>
      </c>
      <c r="E10" s="26">
        <v>290</v>
      </c>
      <c r="F10" s="26">
        <v>10</v>
      </c>
      <c r="G10" s="38" t="s">
        <v>104</v>
      </c>
      <c r="H10" s="39">
        <v>30000</v>
      </c>
    </row>
    <row r="11" spans="1:8" x14ac:dyDescent="0.3">
      <c r="A11" s="29"/>
      <c r="B11" s="25" t="s">
        <v>105</v>
      </c>
      <c r="C11" s="25" t="s">
        <v>106</v>
      </c>
      <c r="D11" s="26">
        <v>200</v>
      </c>
      <c r="E11" s="26">
        <v>170</v>
      </c>
      <c r="F11" s="26">
        <v>30</v>
      </c>
      <c r="G11" s="38" t="s">
        <v>89</v>
      </c>
      <c r="H11" s="39">
        <v>90000</v>
      </c>
    </row>
    <row r="12" spans="1:8" x14ac:dyDescent="0.3">
      <c r="A12" s="29" t="s">
        <v>107</v>
      </c>
      <c r="B12" s="25" t="s">
        <v>108</v>
      </c>
      <c r="C12" s="25" t="s">
        <v>109</v>
      </c>
      <c r="D12" s="26">
        <v>400</v>
      </c>
      <c r="E12" s="26">
        <v>350</v>
      </c>
      <c r="F12" s="26">
        <v>50</v>
      </c>
      <c r="G12" s="38" t="s">
        <v>86</v>
      </c>
      <c r="H12" s="39">
        <v>150000</v>
      </c>
    </row>
    <row r="13" spans="1:8" x14ac:dyDescent="0.3">
      <c r="A13" s="29"/>
      <c r="B13" s="25" t="s">
        <v>110</v>
      </c>
      <c r="C13" s="25" t="s">
        <v>111</v>
      </c>
      <c r="D13" s="26">
        <v>250</v>
      </c>
      <c r="E13" s="26">
        <v>230</v>
      </c>
      <c r="F13" s="26">
        <v>20</v>
      </c>
      <c r="G13" s="38" t="s">
        <v>95</v>
      </c>
      <c r="H13" s="39">
        <v>60000</v>
      </c>
    </row>
  </sheetData>
  <mergeCells count="5">
    <mergeCell ref="A4:A5"/>
    <mergeCell ref="A6:A7"/>
    <mergeCell ref="A8:A9"/>
    <mergeCell ref="A10:A11"/>
    <mergeCell ref="A12:A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2"/>
  <sheetViews>
    <sheetView workbookViewId="0">
      <selection activeCell="G4" sqref="G4:G12"/>
    </sheetView>
  </sheetViews>
  <sheetFormatPr defaultRowHeight="16.5" x14ac:dyDescent="0.3"/>
  <sheetData>
    <row r="1" spans="1:8" ht="20.25" x14ac:dyDescent="0.3">
      <c r="A1" s="30" t="s">
        <v>112</v>
      </c>
      <c r="B1" s="30"/>
      <c r="C1" s="30"/>
      <c r="D1" s="30"/>
      <c r="E1" s="30"/>
      <c r="F1" s="30"/>
      <c r="G1" s="30"/>
      <c r="H1" s="30"/>
    </row>
    <row r="2" spans="1:8" x14ac:dyDescent="0.3">
      <c r="A2" t="s">
        <v>113</v>
      </c>
      <c r="H2" s="7" t="s">
        <v>114</v>
      </c>
    </row>
    <row r="3" spans="1:8" x14ac:dyDescent="0.3">
      <c r="A3" s="4" t="s">
        <v>26</v>
      </c>
      <c r="B3" s="4" t="s">
        <v>115</v>
      </c>
      <c r="C3" s="4" t="s">
        <v>116</v>
      </c>
      <c r="D3" s="4" t="s">
        <v>117</v>
      </c>
      <c r="E3" s="4" t="s">
        <v>118</v>
      </c>
      <c r="F3" s="4" t="s">
        <v>119</v>
      </c>
      <c r="G3" s="4" t="s">
        <v>120</v>
      </c>
      <c r="H3" s="4" t="s">
        <v>121</v>
      </c>
    </row>
    <row r="4" spans="1:8" x14ac:dyDescent="0.3">
      <c r="A4" s="4" t="s">
        <v>122</v>
      </c>
      <c r="B4" s="4" t="s">
        <v>83</v>
      </c>
      <c r="C4" s="4">
        <v>22</v>
      </c>
      <c r="D4" s="4">
        <v>8</v>
      </c>
      <c r="E4" s="4">
        <v>10</v>
      </c>
      <c r="F4" s="5">
        <f>C4*600+D4*1100+E4*1500</f>
        <v>37000</v>
      </c>
      <c r="G4" s="5">
        <f>F4*20%</f>
        <v>7400</v>
      </c>
      <c r="H4" s="4">
        <f>_xlfn.RANK.EQ(G4,$G$4:$G$12)</f>
        <v>2</v>
      </c>
    </row>
    <row r="5" spans="1:8" x14ac:dyDescent="0.3">
      <c r="A5" s="4" t="s">
        <v>123</v>
      </c>
      <c r="B5" s="4" t="s">
        <v>90</v>
      </c>
      <c r="C5" s="4">
        <v>18</v>
      </c>
      <c r="D5" s="4">
        <v>5</v>
      </c>
      <c r="E5" s="4">
        <v>5</v>
      </c>
      <c r="F5" s="5">
        <f t="shared" ref="F5:F12" si="0">C5*600+D5*1100+E5*1500</f>
        <v>23800</v>
      </c>
      <c r="G5" s="5">
        <f t="shared" ref="G5:G12" si="1">F5*20%</f>
        <v>4760</v>
      </c>
      <c r="H5" s="4">
        <f t="shared" ref="H5:H12" si="2">_xlfn.RANK.EQ(G5,$G$4:$G$12)</f>
        <v>9</v>
      </c>
    </row>
    <row r="6" spans="1:8" x14ac:dyDescent="0.3">
      <c r="A6" s="4" t="s">
        <v>124</v>
      </c>
      <c r="B6" s="4" t="s">
        <v>107</v>
      </c>
      <c r="C6" s="4">
        <v>15</v>
      </c>
      <c r="D6" s="4">
        <v>3</v>
      </c>
      <c r="E6" s="4">
        <v>10</v>
      </c>
      <c r="F6" s="5">
        <f t="shared" si="0"/>
        <v>27300</v>
      </c>
      <c r="G6" s="5">
        <f t="shared" si="1"/>
        <v>5460</v>
      </c>
      <c r="H6" s="4">
        <f t="shared" si="2"/>
        <v>6</v>
      </c>
    </row>
    <row r="7" spans="1:8" x14ac:dyDescent="0.3">
      <c r="A7" s="4" t="s">
        <v>125</v>
      </c>
      <c r="B7" s="4" t="s">
        <v>107</v>
      </c>
      <c r="C7" s="4">
        <v>10</v>
      </c>
      <c r="D7" s="4">
        <v>10</v>
      </c>
      <c r="E7" s="4">
        <v>6</v>
      </c>
      <c r="F7" s="5">
        <f t="shared" si="0"/>
        <v>26000</v>
      </c>
      <c r="G7" s="5">
        <f t="shared" si="1"/>
        <v>5200</v>
      </c>
      <c r="H7" s="4">
        <f t="shared" si="2"/>
        <v>8</v>
      </c>
    </row>
    <row r="8" spans="1:8" x14ac:dyDescent="0.3">
      <c r="A8" s="4" t="s">
        <v>126</v>
      </c>
      <c r="B8" s="4" t="s">
        <v>101</v>
      </c>
      <c r="C8" s="4">
        <v>20</v>
      </c>
      <c r="D8" s="4">
        <v>7</v>
      </c>
      <c r="E8" s="4">
        <v>5</v>
      </c>
      <c r="F8" s="5">
        <f t="shared" si="0"/>
        <v>27200</v>
      </c>
      <c r="G8" s="5">
        <f t="shared" si="1"/>
        <v>5440</v>
      </c>
      <c r="H8" s="4">
        <f t="shared" si="2"/>
        <v>7</v>
      </c>
    </row>
    <row r="9" spans="1:8" x14ac:dyDescent="0.3">
      <c r="A9" s="4" t="s">
        <v>127</v>
      </c>
      <c r="B9" s="4" t="s">
        <v>90</v>
      </c>
      <c r="C9" s="4">
        <v>22</v>
      </c>
      <c r="D9" s="4">
        <v>11</v>
      </c>
      <c r="E9" s="4">
        <v>4</v>
      </c>
      <c r="F9" s="5">
        <f t="shared" si="0"/>
        <v>31300</v>
      </c>
      <c r="G9" s="5">
        <f t="shared" si="1"/>
        <v>6260</v>
      </c>
      <c r="H9" s="4">
        <f t="shared" si="2"/>
        <v>4</v>
      </c>
    </row>
    <row r="10" spans="1:8" x14ac:dyDescent="0.3">
      <c r="A10" s="4" t="s">
        <v>128</v>
      </c>
      <c r="B10" s="4" t="s">
        <v>83</v>
      </c>
      <c r="C10" s="4">
        <v>30</v>
      </c>
      <c r="D10" s="4">
        <v>13</v>
      </c>
      <c r="E10" s="4">
        <v>5</v>
      </c>
      <c r="F10" s="5">
        <f t="shared" si="0"/>
        <v>39800</v>
      </c>
      <c r="G10" s="5">
        <f t="shared" si="1"/>
        <v>7960</v>
      </c>
      <c r="H10" s="4">
        <f t="shared" si="2"/>
        <v>1</v>
      </c>
    </row>
    <row r="11" spans="1:8" x14ac:dyDescent="0.3">
      <c r="A11" s="4" t="s">
        <v>129</v>
      </c>
      <c r="B11" s="4" t="s">
        <v>130</v>
      </c>
      <c r="C11" s="4">
        <v>15</v>
      </c>
      <c r="D11" s="4">
        <v>8</v>
      </c>
      <c r="E11" s="4">
        <v>12</v>
      </c>
      <c r="F11" s="5">
        <f t="shared" si="0"/>
        <v>35800</v>
      </c>
      <c r="G11" s="5">
        <f t="shared" si="1"/>
        <v>7160</v>
      </c>
      <c r="H11" s="4">
        <f t="shared" si="2"/>
        <v>3</v>
      </c>
    </row>
    <row r="12" spans="1:8" x14ac:dyDescent="0.3">
      <c r="A12" s="4" t="s">
        <v>131</v>
      </c>
      <c r="B12" s="4" t="s">
        <v>83</v>
      </c>
      <c r="C12" s="4">
        <v>10</v>
      </c>
      <c r="D12" s="4">
        <v>9</v>
      </c>
      <c r="E12" s="4">
        <v>8</v>
      </c>
      <c r="F12" s="5">
        <f t="shared" si="0"/>
        <v>27900</v>
      </c>
      <c r="G12" s="5">
        <f t="shared" si="1"/>
        <v>5580</v>
      </c>
      <c r="H12" s="4">
        <f t="shared" si="2"/>
        <v>5</v>
      </c>
    </row>
  </sheetData>
  <mergeCells count="1">
    <mergeCell ref="A1:H1"/>
  </mergeCells>
  <phoneticPr fontId="1" type="noConversion"/>
  <conditionalFormatting sqref="G4:G12">
    <cfRule type="top10" dxfId="9" priority="1" rank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B609-8518-447B-9050-246B852686B6}">
  <dimension ref="A1:I22"/>
  <sheetViews>
    <sheetView workbookViewId="0">
      <selection activeCell="K20" sqref="K20"/>
    </sheetView>
  </sheetViews>
  <sheetFormatPr defaultRowHeight="16.5" x14ac:dyDescent="0.3"/>
  <cols>
    <col min="4" max="4" width="9.375" bestFit="1" customWidth="1"/>
    <col min="7" max="9" width="11.625" bestFit="1" customWidth="1"/>
  </cols>
  <sheetData>
    <row r="1" spans="1:9" ht="20.25" x14ac:dyDescent="0.3">
      <c r="A1" s="30" t="s">
        <v>132</v>
      </c>
      <c r="B1" s="30"/>
      <c r="C1" s="30"/>
      <c r="D1" s="30"/>
      <c r="E1" s="30"/>
      <c r="F1" s="30"/>
      <c r="G1" s="30"/>
      <c r="H1" s="30"/>
      <c r="I1" s="30"/>
    </row>
    <row r="3" spans="1:9" x14ac:dyDescent="0.3">
      <c r="A3" s="4" t="s">
        <v>133</v>
      </c>
      <c r="B3" s="4" t="s">
        <v>134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  <c r="H3" s="4" t="s">
        <v>119</v>
      </c>
      <c r="I3" s="4" t="s">
        <v>140</v>
      </c>
    </row>
    <row r="4" spans="1:9" x14ac:dyDescent="0.3">
      <c r="A4" s="4" t="s">
        <v>141</v>
      </c>
      <c r="B4" s="4" t="s">
        <v>142</v>
      </c>
      <c r="C4" s="4" t="s">
        <v>143</v>
      </c>
      <c r="D4" s="5">
        <v>15000</v>
      </c>
      <c r="E4" s="4">
        <v>100</v>
      </c>
      <c r="F4" s="8">
        <v>0.1</v>
      </c>
      <c r="G4" s="5">
        <v>900000</v>
      </c>
      <c r="H4" s="5">
        <v>1350000</v>
      </c>
      <c r="I4" s="5">
        <v>450000</v>
      </c>
    </row>
    <row r="5" spans="1:9" x14ac:dyDescent="0.3">
      <c r="A5" s="4" t="s">
        <v>144</v>
      </c>
      <c r="B5" s="4" t="s">
        <v>145</v>
      </c>
      <c r="C5" s="4" t="s">
        <v>146</v>
      </c>
      <c r="D5" s="5">
        <v>350000</v>
      </c>
      <c r="E5" s="4">
        <v>30</v>
      </c>
      <c r="F5" s="8">
        <v>0.03</v>
      </c>
      <c r="G5" s="5">
        <v>6300000</v>
      </c>
      <c r="H5" s="5">
        <v>10185000</v>
      </c>
      <c r="I5" s="5">
        <v>3885000</v>
      </c>
    </row>
    <row r="6" spans="1:9" x14ac:dyDescent="0.3">
      <c r="A6" s="4" t="s">
        <v>147</v>
      </c>
      <c r="B6" s="4" t="s">
        <v>148</v>
      </c>
      <c r="C6" s="4" t="s">
        <v>149</v>
      </c>
      <c r="D6" s="5">
        <v>200000</v>
      </c>
      <c r="E6" s="4">
        <v>50</v>
      </c>
      <c r="F6" s="8">
        <v>0.05</v>
      </c>
      <c r="G6" s="5">
        <v>6000000</v>
      </c>
      <c r="H6" s="5">
        <v>9500000</v>
      </c>
      <c r="I6" s="5">
        <v>3500000</v>
      </c>
    </row>
    <row r="7" spans="1:9" x14ac:dyDescent="0.3">
      <c r="A7" s="4" t="s">
        <v>150</v>
      </c>
      <c r="B7" s="4" t="s">
        <v>151</v>
      </c>
      <c r="C7" s="4" t="s">
        <v>143</v>
      </c>
      <c r="D7" s="5">
        <v>20000</v>
      </c>
      <c r="E7" s="4">
        <v>110</v>
      </c>
      <c r="F7" s="8">
        <v>0.1</v>
      </c>
      <c r="G7" s="5">
        <v>1320000</v>
      </c>
      <c r="H7" s="5">
        <v>1980000</v>
      </c>
      <c r="I7" s="5">
        <v>660000</v>
      </c>
    </row>
    <row r="8" spans="1:9" x14ac:dyDescent="0.3">
      <c r="A8" s="4" t="s">
        <v>152</v>
      </c>
      <c r="B8" s="4" t="s">
        <v>153</v>
      </c>
      <c r="C8" s="4" t="s">
        <v>146</v>
      </c>
      <c r="D8" s="5">
        <v>320000</v>
      </c>
      <c r="E8" s="4">
        <v>40</v>
      </c>
      <c r="F8" s="8">
        <v>0.08</v>
      </c>
      <c r="G8" s="5">
        <v>7680000</v>
      </c>
      <c r="H8" s="5">
        <v>12416000</v>
      </c>
      <c r="I8" s="5">
        <v>4736000</v>
      </c>
    </row>
    <row r="9" spans="1:9" x14ac:dyDescent="0.3">
      <c r="A9" s="4" t="s">
        <v>154</v>
      </c>
      <c r="B9" s="4" t="s">
        <v>155</v>
      </c>
      <c r="C9" s="4" t="s">
        <v>149</v>
      </c>
      <c r="D9" s="5">
        <v>250000</v>
      </c>
      <c r="E9" s="4">
        <v>40</v>
      </c>
      <c r="F9" s="8">
        <v>0.03</v>
      </c>
      <c r="G9" s="5">
        <v>6000000</v>
      </c>
      <c r="H9" s="5">
        <v>9700000</v>
      </c>
      <c r="I9" s="5">
        <v>3700000</v>
      </c>
    </row>
    <row r="10" spans="1:9" x14ac:dyDescent="0.3">
      <c r="A10" s="4" t="s">
        <v>156</v>
      </c>
      <c r="B10" s="4" t="s">
        <v>157</v>
      </c>
      <c r="C10" s="4" t="s">
        <v>143</v>
      </c>
      <c r="D10" s="5">
        <v>25000</v>
      </c>
      <c r="E10" s="4">
        <v>90</v>
      </c>
      <c r="F10" s="8">
        <v>0.1</v>
      </c>
      <c r="G10" s="5">
        <v>1350000</v>
      </c>
      <c r="H10" s="5">
        <v>2025000</v>
      </c>
      <c r="I10" s="5">
        <v>675000</v>
      </c>
    </row>
    <row r="11" spans="1:9" x14ac:dyDescent="0.3">
      <c r="A11" s="4" t="s">
        <v>158</v>
      </c>
      <c r="B11" s="4" t="s">
        <v>159</v>
      </c>
      <c r="C11" s="4" t="s">
        <v>146</v>
      </c>
      <c r="D11" s="5">
        <v>300000</v>
      </c>
      <c r="E11" s="4">
        <v>35</v>
      </c>
      <c r="F11" s="8">
        <v>0.06</v>
      </c>
      <c r="G11" s="5">
        <v>6300000</v>
      </c>
      <c r="H11" s="5">
        <v>10185000</v>
      </c>
      <c r="I11" s="5">
        <v>3885000</v>
      </c>
    </row>
    <row r="12" spans="1:9" x14ac:dyDescent="0.3">
      <c r="A12" s="4" t="s">
        <v>160</v>
      </c>
      <c r="B12" s="4" t="s">
        <v>161</v>
      </c>
      <c r="C12" s="4" t="s">
        <v>149</v>
      </c>
      <c r="D12" s="5">
        <v>230000</v>
      </c>
      <c r="E12" s="4">
        <v>30</v>
      </c>
      <c r="F12" s="8">
        <v>0.03</v>
      </c>
      <c r="G12" s="5">
        <v>4140000</v>
      </c>
      <c r="H12" s="5">
        <v>6693000</v>
      </c>
      <c r="I12" s="5">
        <v>2553000</v>
      </c>
    </row>
    <row r="13" spans="1:9" x14ac:dyDescent="0.3">
      <c r="A13" s="31" t="s">
        <v>163</v>
      </c>
      <c r="B13" s="31"/>
      <c r="C13" s="31"/>
      <c r="D13" s="31"/>
      <c r="E13" s="4">
        <f>SUM(E4:E12)</f>
        <v>525</v>
      </c>
      <c r="F13" s="11"/>
      <c r="G13" s="9">
        <f t="shared" ref="G13:I13" si="0">SUM(G4:G12)</f>
        <v>39990000</v>
      </c>
      <c r="H13" s="9">
        <f t="shared" si="0"/>
        <v>64034000</v>
      </c>
      <c r="I13" s="9">
        <f t="shared" si="0"/>
        <v>24044000</v>
      </c>
    </row>
    <row r="14" spans="1:9" x14ac:dyDescent="0.3">
      <c r="A14" t="s">
        <v>164</v>
      </c>
      <c r="C14" s="10">
        <v>0.6</v>
      </c>
    </row>
    <row r="15" spans="1:9" x14ac:dyDescent="0.3">
      <c r="A15" s="1"/>
      <c r="B15" s="1"/>
      <c r="C15" s="1"/>
      <c r="D15" s="1"/>
    </row>
    <row r="16" spans="1:9" x14ac:dyDescent="0.3">
      <c r="A16" s="1"/>
      <c r="B16" s="1"/>
      <c r="C16" s="1"/>
      <c r="D16" s="1"/>
    </row>
    <row r="17" spans="1:5" x14ac:dyDescent="0.3">
      <c r="A17" s="1" t="s">
        <v>339</v>
      </c>
      <c r="B17" s="1" t="s">
        <v>205</v>
      </c>
      <c r="C17" s="1" t="s">
        <v>205</v>
      </c>
      <c r="D17" s="1"/>
    </row>
    <row r="18" spans="1:5" x14ac:dyDescent="0.3">
      <c r="A18" s="1" t="s">
        <v>346</v>
      </c>
      <c r="B18" s="1" t="s">
        <v>344</v>
      </c>
      <c r="C18" s="1" t="s">
        <v>345</v>
      </c>
      <c r="D18" s="1"/>
    </row>
    <row r="21" spans="1:5" x14ac:dyDescent="0.3">
      <c r="A21" t="s">
        <v>347</v>
      </c>
      <c r="B21" t="s">
        <v>348</v>
      </c>
      <c r="C21" t="s">
        <v>205</v>
      </c>
      <c r="D21" t="s">
        <v>349</v>
      </c>
      <c r="E21" t="s">
        <v>350</v>
      </c>
    </row>
    <row r="22" spans="1:5" x14ac:dyDescent="0.3">
      <c r="A22" s="4" t="s">
        <v>143</v>
      </c>
      <c r="B22" s="5">
        <v>15000</v>
      </c>
      <c r="C22" s="4">
        <v>100</v>
      </c>
      <c r="D22" s="5">
        <v>450000</v>
      </c>
      <c r="E22" s="8">
        <v>0.1</v>
      </c>
    </row>
  </sheetData>
  <mergeCells count="2">
    <mergeCell ref="A1:I1"/>
    <mergeCell ref="A13:D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8151D-9CC5-4917-BA2A-BB0A1B58C7BA}">
  <dimension ref="A1:J35"/>
  <sheetViews>
    <sheetView workbookViewId="0">
      <selection activeCell="D13" sqref="D13"/>
    </sheetView>
  </sheetViews>
  <sheetFormatPr defaultRowHeight="16.5" x14ac:dyDescent="0.3"/>
  <cols>
    <col min="1" max="1" width="10.375" bestFit="1" customWidth="1"/>
    <col min="2" max="2" width="10.75" bestFit="1" customWidth="1"/>
    <col min="3" max="3" width="8.625" customWidth="1"/>
    <col min="5" max="5" width="9.625" bestFit="1" customWidth="1"/>
    <col min="7" max="7" width="10.125" bestFit="1" customWidth="1"/>
    <col min="9" max="9" width="10.625" bestFit="1" customWidth="1"/>
    <col min="10" max="10" width="22.125" bestFit="1" customWidth="1"/>
  </cols>
  <sheetData>
    <row r="1" spans="1:10" x14ac:dyDescent="0.3">
      <c r="A1" s="2" t="s">
        <v>17</v>
      </c>
      <c r="B1" s="3" t="s">
        <v>286</v>
      </c>
      <c r="G1" s="2" t="s">
        <v>18</v>
      </c>
      <c r="H1" s="3" t="s">
        <v>6</v>
      </c>
    </row>
    <row r="2" spans="1:10" x14ac:dyDescent="0.3">
      <c r="A2" s="4" t="s">
        <v>287</v>
      </c>
      <c r="B2" s="4" t="s">
        <v>288</v>
      </c>
      <c r="C2" s="4" t="s">
        <v>289</v>
      </c>
      <c r="D2" s="4" t="s">
        <v>290</v>
      </c>
      <c r="E2" s="23" t="s">
        <v>291</v>
      </c>
      <c r="G2" s="4" t="s">
        <v>7</v>
      </c>
      <c r="H2" s="4" t="s">
        <v>8</v>
      </c>
      <c r="I2" s="4" t="s">
        <v>9</v>
      </c>
    </row>
    <row r="3" spans="1:10" x14ac:dyDescent="0.3">
      <c r="A3" s="4">
        <v>15001</v>
      </c>
      <c r="B3" s="4" t="s">
        <v>292</v>
      </c>
      <c r="C3" s="4">
        <v>48.61</v>
      </c>
      <c r="D3" s="4">
        <v>48.28</v>
      </c>
      <c r="E3" s="4" t="str">
        <f>IF(OR(SMALL($C$3:$C$9,2)&gt;=C3,SMALL($D$3:$D$9,2)&gt;=D3),"본선진출","")</f>
        <v/>
      </c>
      <c r="G3" s="4" t="s">
        <v>10</v>
      </c>
      <c r="H3" s="4">
        <v>135</v>
      </c>
      <c r="I3" s="5">
        <v>1147500</v>
      </c>
    </row>
    <row r="4" spans="1:10" x14ac:dyDescent="0.3">
      <c r="A4" s="4">
        <v>15002</v>
      </c>
      <c r="B4" s="4" t="s">
        <v>293</v>
      </c>
      <c r="C4" s="4">
        <v>45.55</v>
      </c>
      <c r="D4" s="4">
        <v>46.13</v>
      </c>
      <c r="E4" s="4" t="str">
        <f t="shared" ref="E4:E9" si="0">IF(OR(SMALL($C$3:$C$9,2)&gt;=C4,SMALL($D$3:$D$9,2)&gt;=D4),"본선진출","")</f>
        <v>본선진출</v>
      </c>
      <c r="G4" s="4" t="s">
        <v>11</v>
      </c>
      <c r="H4" s="4">
        <v>87</v>
      </c>
      <c r="I4" s="5">
        <v>1000500</v>
      </c>
    </row>
    <row r="5" spans="1:10" x14ac:dyDescent="0.3">
      <c r="A5" s="4">
        <v>15003</v>
      </c>
      <c r="B5" s="4" t="s">
        <v>294</v>
      </c>
      <c r="C5" s="4">
        <v>49.79</v>
      </c>
      <c r="D5" s="4">
        <v>48.36</v>
      </c>
      <c r="E5" s="4" t="str">
        <f t="shared" si="0"/>
        <v/>
      </c>
      <c r="G5" s="4" t="s">
        <v>12</v>
      </c>
      <c r="H5" s="4">
        <v>168</v>
      </c>
      <c r="I5" s="5">
        <v>1344000</v>
      </c>
    </row>
    <row r="6" spans="1:10" x14ac:dyDescent="0.3">
      <c r="A6" s="4">
        <v>15004</v>
      </c>
      <c r="B6" s="4" t="s">
        <v>295</v>
      </c>
      <c r="C6" s="4">
        <v>47.86</v>
      </c>
      <c r="D6" s="4">
        <v>48.15</v>
      </c>
      <c r="E6" s="4" t="str">
        <f t="shared" si="0"/>
        <v/>
      </c>
      <c r="G6" s="4" t="s">
        <v>13</v>
      </c>
      <c r="H6" s="4">
        <v>210</v>
      </c>
      <c r="I6" s="5">
        <v>945000</v>
      </c>
    </row>
    <row r="7" spans="1:10" x14ac:dyDescent="0.3">
      <c r="A7" s="4">
        <v>15005</v>
      </c>
      <c r="B7" s="4" t="s">
        <v>296</v>
      </c>
      <c r="C7" s="4">
        <v>46.04</v>
      </c>
      <c r="D7" s="4">
        <v>46.41</v>
      </c>
      <c r="E7" s="4" t="str">
        <f t="shared" si="0"/>
        <v>본선진출</v>
      </c>
      <c r="G7" s="4" t="s">
        <v>14</v>
      </c>
      <c r="H7" s="4">
        <v>109</v>
      </c>
      <c r="I7" s="5">
        <v>654000</v>
      </c>
      <c r="J7" s="32" t="s">
        <v>19</v>
      </c>
    </row>
    <row r="8" spans="1:10" x14ac:dyDescent="0.3">
      <c r="A8" s="4">
        <v>15006</v>
      </c>
      <c r="B8" s="4" t="s">
        <v>297</v>
      </c>
      <c r="C8" s="4">
        <v>48.22</v>
      </c>
      <c r="D8" s="4">
        <v>48.19</v>
      </c>
      <c r="E8" s="4" t="str">
        <f t="shared" si="0"/>
        <v/>
      </c>
      <c r="G8" s="4" t="s">
        <v>15</v>
      </c>
      <c r="H8" s="4">
        <v>264</v>
      </c>
      <c r="I8" s="5">
        <v>1452000</v>
      </c>
      <c r="J8" s="33"/>
    </row>
    <row r="9" spans="1:10" x14ac:dyDescent="0.3">
      <c r="A9" s="4">
        <v>15007</v>
      </c>
      <c r="B9" s="4" t="s">
        <v>298</v>
      </c>
      <c r="C9" s="4">
        <v>46.17</v>
      </c>
      <c r="D9" s="4">
        <v>45.99</v>
      </c>
      <c r="E9" s="4" t="str">
        <f t="shared" si="0"/>
        <v>본선진출</v>
      </c>
      <c r="G9" s="4" t="s">
        <v>16</v>
      </c>
      <c r="H9" s="4">
        <v>67</v>
      </c>
      <c r="I9" s="5">
        <v>435500</v>
      </c>
      <c r="J9" s="4"/>
    </row>
    <row r="11" spans="1:10" x14ac:dyDescent="0.3">
      <c r="A11" s="21" t="s">
        <v>270</v>
      </c>
      <c r="B11" s="3" t="s">
        <v>271</v>
      </c>
      <c r="G11" s="2" t="s">
        <v>23</v>
      </c>
      <c r="H11" s="3" t="s">
        <v>24</v>
      </c>
    </row>
    <row r="12" spans="1:10" x14ac:dyDescent="0.3">
      <c r="A12" s="4" t="s">
        <v>272</v>
      </c>
      <c r="B12" s="4" t="s">
        <v>283</v>
      </c>
      <c r="C12" s="4" t="s">
        <v>284</v>
      </c>
      <c r="D12" s="23" t="s">
        <v>285</v>
      </c>
      <c r="G12" s="4" t="s">
        <v>299</v>
      </c>
      <c r="H12" s="4" t="s">
        <v>26</v>
      </c>
      <c r="I12" s="4" t="s">
        <v>27</v>
      </c>
      <c r="J12" s="23" t="s">
        <v>300</v>
      </c>
    </row>
    <row r="13" spans="1:10" x14ac:dyDescent="0.3">
      <c r="A13" s="4" t="s">
        <v>273</v>
      </c>
      <c r="B13" s="6">
        <v>45786</v>
      </c>
      <c r="C13" s="4">
        <v>7</v>
      </c>
      <c r="D13" s="4"/>
      <c r="G13" s="4">
        <v>200612054</v>
      </c>
      <c r="H13" s="4" t="s">
        <v>28</v>
      </c>
      <c r="I13" s="4" t="s">
        <v>29</v>
      </c>
      <c r="J13" s="4"/>
    </row>
    <row r="14" spans="1:10" x14ac:dyDescent="0.3">
      <c r="A14" s="4" t="s">
        <v>274</v>
      </c>
      <c r="B14" s="6">
        <v>45788</v>
      </c>
      <c r="C14" s="4">
        <v>8</v>
      </c>
      <c r="D14" s="4"/>
      <c r="G14" s="4">
        <v>201428619</v>
      </c>
      <c r="H14" s="4" t="s">
        <v>30</v>
      </c>
      <c r="I14" s="4" t="s">
        <v>31</v>
      </c>
      <c r="J14" s="4"/>
    </row>
    <row r="15" spans="1:10" x14ac:dyDescent="0.3">
      <c r="A15" s="4" t="s">
        <v>275</v>
      </c>
      <c r="B15" s="6">
        <v>45792</v>
      </c>
      <c r="C15" s="4">
        <v>5</v>
      </c>
      <c r="D15" s="4"/>
      <c r="G15" s="4">
        <v>201819342</v>
      </c>
      <c r="H15" s="4" t="s">
        <v>32</v>
      </c>
      <c r="I15" s="4" t="s">
        <v>33</v>
      </c>
      <c r="J15" s="4"/>
    </row>
    <row r="16" spans="1:10" x14ac:dyDescent="0.3">
      <c r="A16" s="4" t="s">
        <v>276</v>
      </c>
      <c r="B16" s="6">
        <v>45793</v>
      </c>
      <c r="C16" s="4">
        <v>9</v>
      </c>
      <c r="D16" s="4"/>
      <c r="G16" s="4">
        <v>201337023</v>
      </c>
      <c r="H16" s="4" t="s">
        <v>34</v>
      </c>
      <c r="I16" s="4" t="s">
        <v>31</v>
      </c>
      <c r="J16" s="4"/>
    </row>
    <row r="17" spans="1:10" x14ac:dyDescent="0.3">
      <c r="A17" s="4" t="s">
        <v>277</v>
      </c>
      <c r="B17" s="6">
        <v>45799</v>
      </c>
      <c r="C17" s="4">
        <v>6</v>
      </c>
      <c r="D17" s="4"/>
      <c r="G17" s="4">
        <v>201929855</v>
      </c>
      <c r="H17" s="4" t="s">
        <v>35</v>
      </c>
      <c r="I17" s="4" t="s">
        <v>33</v>
      </c>
      <c r="J17" s="4"/>
    </row>
    <row r="18" spans="1:10" x14ac:dyDescent="0.3">
      <c r="A18" s="4" t="s">
        <v>278</v>
      </c>
      <c r="B18" s="6">
        <v>45799</v>
      </c>
      <c r="C18" s="4">
        <v>7</v>
      </c>
      <c r="D18" s="4"/>
      <c r="G18" s="4">
        <v>200929944</v>
      </c>
      <c r="H18" s="4" t="s">
        <v>36</v>
      </c>
      <c r="I18" s="4" t="s">
        <v>29</v>
      </c>
      <c r="J18" s="4"/>
    </row>
    <row r="19" spans="1:10" x14ac:dyDescent="0.3">
      <c r="A19" s="4" t="s">
        <v>279</v>
      </c>
      <c r="B19" s="6">
        <v>45802</v>
      </c>
      <c r="C19" s="4">
        <v>5</v>
      </c>
      <c r="D19" s="4"/>
      <c r="G19" s="4">
        <v>201813058</v>
      </c>
      <c r="H19" s="4" t="s">
        <v>37</v>
      </c>
      <c r="I19" s="4" t="s">
        <v>33</v>
      </c>
      <c r="J19" s="4"/>
    </row>
    <row r="20" spans="1:10" x14ac:dyDescent="0.3">
      <c r="A20" s="4" t="s">
        <v>280</v>
      </c>
      <c r="B20" s="6">
        <v>45803</v>
      </c>
      <c r="C20" s="4">
        <v>9</v>
      </c>
      <c r="D20" s="4"/>
      <c r="G20" s="4">
        <v>200835196</v>
      </c>
      <c r="H20" s="4" t="s">
        <v>38</v>
      </c>
      <c r="I20" s="4" t="s">
        <v>29</v>
      </c>
      <c r="J20" s="4"/>
    </row>
    <row r="21" spans="1:10" x14ac:dyDescent="0.3">
      <c r="A21" s="4" t="s">
        <v>281</v>
      </c>
      <c r="B21" s="6">
        <v>45806</v>
      </c>
      <c r="C21" s="4">
        <v>8</v>
      </c>
      <c r="D21" s="4"/>
      <c r="G21" s="4">
        <v>201310487</v>
      </c>
      <c r="H21" s="4" t="s">
        <v>39</v>
      </c>
      <c r="I21" s="4" t="s">
        <v>31</v>
      </c>
      <c r="J21" s="4"/>
    </row>
    <row r="22" spans="1:10" x14ac:dyDescent="0.3">
      <c r="A22" s="4" t="s">
        <v>282</v>
      </c>
      <c r="B22" s="6">
        <v>45807</v>
      </c>
      <c r="C22" s="4">
        <v>6</v>
      </c>
      <c r="D22" s="4"/>
      <c r="G22" s="4">
        <v>201931199</v>
      </c>
      <c r="H22" s="4" t="s">
        <v>40</v>
      </c>
      <c r="I22" s="4" t="s">
        <v>33</v>
      </c>
      <c r="J22" s="4"/>
    </row>
    <row r="24" spans="1:10" x14ac:dyDescent="0.3">
      <c r="A24" s="2" t="s">
        <v>42</v>
      </c>
      <c r="B24" s="3" t="s">
        <v>43</v>
      </c>
      <c r="G24" s="34" t="s">
        <v>301</v>
      </c>
      <c r="H24" s="34"/>
    </row>
    <row r="25" spans="1:10" x14ac:dyDescent="0.3">
      <c r="A25" s="4" t="s">
        <v>3</v>
      </c>
      <c r="B25" s="4" t="s">
        <v>20</v>
      </c>
      <c r="C25" s="23" t="s">
        <v>44</v>
      </c>
      <c r="D25" s="4" t="s">
        <v>45</v>
      </c>
      <c r="E25" s="4" t="s">
        <v>25</v>
      </c>
      <c r="G25" s="4" t="s">
        <v>302</v>
      </c>
      <c r="H25" s="4" t="s">
        <v>41</v>
      </c>
    </row>
    <row r="26" spans="1:10" x14ac:dyDescent="0.3">
      <c r="A26" s="4" t="s">
        <v>46</v>
      </c>
      <c r="B26" s="4" t="s">
        <v>22</v>
      </c>
      <c r="C26" s="4"/>
      <c r="D26" s="4" t="s">
        <v>66</v>
      </c>
      <c r="E26" s="4" t="s">
        <v>47</v>
      </c>
      <c r="G26" s="4">
        <v>3</v>
      </c>
      <c r="H26" s="4" t="s">
        <v>303</v>
      </c>
    </row>
    <row r="27" spans="1:10" x14ac:dyDescent="0.3">
      <c r="A27" s="4" t="s">
        <v>48</v>
      </c>
      <c r="B27" s="4" t="s">
        <v>22</v>
      </c>
      <c r="C27" s="4"/>
      <c r="D27" s="4" t="s">
        <v>67</v>
      </c>
      <c r="E27" s="4" t="s">
        <v>49</v>
      </c>
      <c r="G27" s="4">
        <v>2</v>
      </c>
      <c r="H27" s="4" t="s">
        <v>304</v>
      </c>
    </row>
    <row r="28" spans="1:10" x14ac:dyDescent="0.3">
      <c r="A28" s="4" t="s">
        <v>50</v>
      </c>
      <c r="B28" s="4" t="s">
        <v>21</v>
      </c>
      <c r="C28" s="4"/>
      <c r="D28" s="4" t="s">
        <v>68</v>
      </c>
      <c r="E28" s="4" t="s">
        <v>51</v>
      </c>
      <c r="G28" s="4">
        <v>1</v>
      </c>
      <c r="H28" s="4" t="s">
        <v>305</v>
      </c>
    </row>
    <row r="29" spans="1:10" x14ac:dyDescent="0.3">
      <c r="A29" s="4" t="s">
        <v>52</v>
      </c>
      <c r="B29" s="4" t="s">
        <v>21</v>
      </c>
      <c r="C29" s="4"/>
      <c r="D29" s="4" t="s">
        <v>69</v>
      </c>
      <c r="E29" s="4" t="s">
        <v>53</v>
      </c>
    </row>
    <row r="30" spans="1:10" x14ac:dyDescent="0.3">
      <c r="A30" s="4" t="s">
        <v>54</v>
      </c>
      <c r="B30" s="4" t="s">
        <v>22</v>
      </c>
      <c r="C30" s="4"/>
      <c r="D30" s="4" t="s">
        <v>70</v>
      </c>
      <c r="E30" s="4" t="s">
        <v>55</v>
      </c>
    </row>
    <row r="31" spans="1:10" x14ac:dyDescent="0.3">
      <c r="A31" s="4" t="s">
        <v>56</v>
      </c>
      <c r="B31" s="4" t="s">
        <v>21</v>
      </c>
      <c r="C31" s="4"/>
      <c r="D31" s="4" t="s">
        <v>71</v>
      </c>
      <c r="E31" s="4" t="s">
        <v>57</v>
      </c>
    </row>
    <row r="32" spans="1:10" x14ac:dyDescent="0.3">
      <c r="A32" s="4" t="s">
        <v>58</v>
      </c>
      <c r="B32" s="4" t="s">
        <v>22</v>
      </c>
      <c r="C32" s="4"/>
      <c r="D32" s="4" t="s">
        <v>74</v>
      </c>
      <c r="E32" s="4" t="s">
        <v>59</v>
      </c>
    </row>
    <row r="33" spans="1:5" x14ac:dyDescent="0.3">
      <c r="A33" s="4" t="s">
        <v>60</v>
      </c>
      <c r="B33" s="4" t="s">
        <v>21</v>
      </c>
      <c r="C33" s="4"/>
      <c r="D33" s="4" t="s">
        <v>75</v>
      </c>
      <c r="E33" s="4" t="s">
        <v>61</v>
      </c>
    </row>
    <row r="34" spans="1:5" x14ac:dyDescent="0.3">
      <c r="A34" s="4" t="s">
        <v>62</v>
      </c>
      <c r="B34" s="4" t="s">
        <v>22</v>
      </c>
      <c r="C34" s="4"/>
      <c r="D34" s="4" t="s">
        <v>72</v>
      </c>
      <c r="E34" s="4" t="s">
        <v>63</v>
      </c>
    </row>
    <row r="35" spans="1:5" x14ac:dyDescent="0.3">
      <c r="A35" s="4" t="s">
        <v>64</v>
      </c>
      <c r="B35" s="4" t="s">
        <v>21</v>
      </c>
      <c r="C35" s="4"/>
      <c r="D35" s="4" t="s">
        <v>73</v>
      </c>
      <c r="E35" s="4" t="s">
        <v>65</v>
      </c>
    </row>
  </sheetData>
  <mergeCells count="2">
    <mergeCell ref="J7:J8"/>
    <mergeCell ref="G24:H2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1"/>
  <sheetViews>
    <sheetView tabSelected="1" workbookViewId="0">
      <selection activeCell="L6" sqref="L6"/>
    </sheetView>
  </sheetViews>
  <sheetFormatPr defaultRowHeight="16.5" outlineLevelRow="3" x14ac:dyDescent="0.3"/>
  <cols>
    <col min="2" max="2" width="10.25" customWidth="1"/>
  </cols>
  <sheetData>
    <row r="1" spans="1:7" ht="20.25" x14ac:dyDescent="0.3">
      <c r="A1" s="30" t="s">
        <v>165</v>
      </c>
      <c r="B1" s="30"/>
      <c r="C1" s="30"/>
      <c r="D1" s="30"/>
      <c r="E1" s="30"/>
      <c r="F1" s="30"/>
      <c r="G1" s="30"/>
    </row>
    <row r="3" spans="1:7" x14ac:dyDescent="0.3">
      <c r="A3" s="44" t="s">
        <v>3</v>
      </c>
      <c r="B3" s="44" t="s">
        <v>166</v>
      </c>
      <c r="C3" s="44" t="s">
        <v>167</v>
      </c>
      <c r="D3" s="44" t="s">
        <v>168</v>
      </c>
      <c r="E3" s="44" t="s">
        <v>169</v>
      </c>
      <c r="F3" s="44" t="s">
        <v>170</v>
      </c>
      <c r="G3" s="44" t="s">
        <v>171</v>
      </c>
    </row>
    <row r="4" spans="1:7" outlineLevel="3" x14ac:dyDescent="0.3">
      <c r="A4" s="4" t="s">
        <v>179</v>
      </c>
      <c r="B4" s="4" t="s">
        <v>180</v>
      </c>
      <c r="C4" s="4">
        <v>85</v>
      </c>
      <c r="D4" s="4">
        <v>100</v>
      </c>
      <c r="E4" s="4">
        <v>80</v>
      </c>
      <c r="F4" s="12">
        <f t="shared" ref="F4:F17" si="0">AVERAGE(C4:E4)</f>
        <v>88.333333333333329</v>
      </c>
      <c r="G4" s="4" t="s">
        <v>4</v>
      </c>
    </row>
    <row r="5" spans="1:7" outlineLevel="2" x14ac:dyDescent="0.3">
      <c r="A5" s="4"/>
      <c r="B5" s="40" t="s">
        <v>354</v>
      </c>
      <c r="C5" s="4">
        <f>SUBTOTAL(1,C4:C4)</f>
        <v>85</v>
      </c>
      <c r="D5" s="4">
        <f>SUBTOTAL(1,D4:D4)</f>
        <v>100</v>
      </c>
      <c r="E5" s="4">
        <f>SUBTOTAL(1,E4:E4)</f>
        <v>80</v>
      </c>
      <c r="F5" s="12"/>
      <c r="G5" s="4"/>
    </row>
    <row r="6" spans="1:7" outlineLevel="3" x14ac:dyDescent="0.3">
      <c r="A6" s="4" t="s">
        <v>172</v>
      </c>
      <c r="B6" s="4" t="s">
        <v>173</v>
      </c>
      <c r="C6" s="4">
        <v>85</v>
      </c>
      <c r="D6" s="4">
        <v>60</v>
      </c>
      <c r="E6" s="4">
        <v>90</v>
      </c>
      <c r="F6" s="12">
        <f t="shared" si="0"/>
        <v>78.333333333333329</v>
      </c>
      <c r="G6" s="4" t="s">
        <v>4</v>
      </c>
    </row>
    <row r="7" spans="1:7" outlineLevel="3" x14ac:dyDescent="0.3">
      <c r="A7" s="4" t="s">
        <v>184</v>
      </c>
      <c r="B7" s="4" t="s">
        <v>173</v>
      </c>
      <c r="C7" s="4">
        <v>95</v>
      </c>
      <c r="D7" s="4">
        <v>80</v>
      </c>
      <c r="E7" s="4">
        <v>90</v>
      </c>
      <c r="F7" s="12">
        <f t="shared" si="0"/>
        <v>88.333333333333329</v>
      </c>
      <c r="G7" s="4" t="s">
        <v>4</v>
      </c>
    </row>
    <row r="8" spans="1:7" outlineLevel="2" x14ac:dyDescent="0.3">
      <c r="A8" s="4"/>
      <c r="B8" s="40" t="s">
        <v>355</v>
      </c>
      <c r="C8" s="4">
        <f>SUBTOTAL(1,C6:C7)</f>
        <v>90</v>
      </c>
      <c r="D8" s="4">
        <f>SUBTOTAL(1,D6:D7)</f>
        <v>70</v>
      </c>
      <c r="E8" s="4">
        <f>SUBTOTAL(1,E6:E7)</f>
        <v>90</v>
      </c>
      <c r="F8" s="12"/>
      <c r="G8" s="4"/>
    </row>
    <row r="9" spans="1:7" outlineLevel="3" x14ac:dyDescent="0.3">
      <c r="A9" s="4" t="s">
        <v>174</v>
      </c>
      <c r="B9" s="4" t="s">
        <v>175</v>
      </c>
      <c r="C9" s="4">
        <v>75</v>
      </c>
      <c r="D9" s="4">
        <v>80</v>
      </c>
      <c r="E9" s="4">
        <v>90</v>
      </c>
      <c r="F9" s="12">
        <f t="shared" si="0"/>
        <v>81.666666666666671</v>
      </c>
      <c r="G9" s="4" t="s">
        <v>4</v>
      </c>
    </row>
    <row r="10" spans="1:7" outlineLevel="3" x14ac:dyDescent="0.3">
      <c r="A10" s="4" t="s">
        <v>178</v>
      </c>
      <c r="B10" s="4" t="s">
        <v>175</v>
      </c>
      <c r="C10" s="4">
        <v>80</v>
      </c>
      <c r="D10" s="4">
        <v>80</v>
      </c>
      <c r="E10" s="4">
        <v>70</v>
      </c>
      <c r="F10" s="12">
        <f t="shared" si="0"/>
        <v>76.666666666666671</v>
      </c>
      <c r="G10" s="4" t="s">
        <v>4</v>
      </c>
    </row>
    <row r="11" spans="1:7" outlineLevel="2" x14ac:dyDescent="0.3">
      <c r="A11" s="4"/>
      <c r="B11" s="40" t="s">
        <v>356</v>
      </c>
      <c r="C11" s="4">
        <f>SUBTOTAL(1,C9:C10)</f>
        <v>77.5</v>
      </c>
      <c r="D11" s="4">
        <f>SUBTOTAL(1,D9:D10)</f>
        <v>80</v>
      </c>
      <c r="E11" s="4">
        <f>SUBTOTAL(1,E9:E10)</f>
        <v>80</v>
      </c>
      <c r="F11" s="12"/>
      <c r="G11" s="4"/>
    </row>
    <row r="12" spans="1:7" outlineLevel="3" x14ac:dyDescent="0.3">
      <c r="A12" s="4" t="s">
        <v>181</v>
      </c>
      <c r="B12" s="4" t="s">
        <v>182</v>
      </c>
      <c r="C12" s="4">
        <v>90</v>
      </c>
      <c r="D12" s="4">
        <v>60</v>
      </c>
      <c r="E12" s="4">
        <v>90</v>
      </c>
      <c r="F12" s="12">
        <f t="shared" si="0"/>
        <v>80</v>
      </c>
      <c r="G12" s="4" t="s">
        <v>4</v>
      </c>
    </row>
    <row r="13" spans="1:7" outlineLevel="3" x14ac:dyDescent="0.3">
      <c r="A13" s="4" t="s">
        <v>185</v>
      </c>
      <c r="B13" s="4" t="s">
        <v>182</v>
      </c>
      <c r="C13" s="4">
        <v>65</v>
      </c>
      <c r="D13" s="4">
        <v>80</v>
      </c>
      <c r="E13" s="4">
        <v>90</v>
      </c>
      <c r="F13" s="12">
        <f t="shared" si="0"/>
        <v>78.333333333333329</v>
      </c>
      <c r="G13" s="4" t="s">
        <v>4</v>
      </c>
    </row>
    <row r="14" spans="1:7" outlineLevel="2" x14ac:dyDescent="0.3">
      <c r="A14" s="4"/>
      <c r="B14" s="40" t="s">
        <v>357</v>
      </c>
      <c r="C14" s="4">
        <f>SUBTOTAL(1,C12:C13)</f>
        <v>77.5</v>
      </c>
      <c r="D14" s="4">
        <f>SUBTOTAL(1,D12:D13)</f>
        <v>70</v>
      </c>
      <c r="E14" s="4">
        <f>SUBTOTAL(1,E12:E13)</f>
        <v>90</v>
      </c>
      <c r="F14" s="12"/>
      <c r="G14" s="4"/>
    </row>
    <row r="15" spans="1:7" outlineLevel="1" x14ac:dyDescent="0.3">
      <c r="A15" s="4"/>
      <c r="B15" s="4"/>
      <c r="C15" s="4"/>
      <c r="D15" s="4"/>
      <c r="E15" s="4"/>
      <c r="F15" s="12">
        <f>SUBTOTAL(5,F4:F13)</f>
        <v>76.666666666666671</v>
      </c>
      <c r="G15" s="40" t="s">
        <v>351</v>
      </c>
    </row>
    <row r="16" spans="1:7" outlineLevel="3" x14ac:dyDescent="0.3">
      <c r="A16" s="4" t="s">
        <v>176</v>
      </c>
      <c r="B16" s="4" t="s">
        <v>177</v>
      </c>
      <c r="C16" s="4">
        <v>90</v>
      </c>
      <c r="D16" s="4">
        <v>40</v>
      </c>
      <c r="E16" s="4">
        <v>80</v>
      </c>
      <c r="F16" s="12">
        <f t="shared" si="0"/>
        <v>70</v>
      </c>
      <c r="G16" s="4" t="s">
        <v>5</v>
      </c>
    </row>
    <row r="17" spans="1:7" outlineLevel="3" x14ac:dyDescent="0.3">
      <c r="A17" s="4" t="s">
        <v>183</v>
      </c>
      <c r="B17" s="4" t="s">
        <v>177</v>
      </c>
      <c r="C17" s="4">
        <v>60</v>
      </c>
      <c r="D17" s="4">
        <v>60</v>
      </c>
      <c r="E17" s="4">
        <v>80</v>
      </c>
      <c r="F17" s="12">
        <f t="shared" si="0"/>
        <v>66.666666666666671</v>
      </c>
      <c r="G17" s="4" t="s">
        <v>5</v>
      </c>
    </row>
    <row r="18" spans="1:7" outlineLevel="2" x14ac:dyDescent="0.3">
      <c r="A18" s="41"/>
      <c r="B18" s="43" t="s">
        <v>358</v>
      </c>
      <c r="C18" s="41">
        <f>SUBTOTAL(1,C16:C17)</f>
        <v>75</v>
      </c>
      <c r="D18" s="41">
        <f>SUBTOTAL(1,D16:D17)</f>
        <v>50</v>
      </c>
      <c r="E18" s="41">
        <f>SUBTOTAL(1,E16:E17)</f>
        <v>80</v>
      </c>
      <c r="F18" s="42"/>
      <c r="G18" s="41"/>
    </row>
    <row r="19" spans="1:7" outlineLevel="1" x14ac:dyDescent="0.3">
      <c r="A19" s="41"/>
      <c r="B19" s="41"/>
      <c r="C19" s="41"/>
      <c r="D19" s="41"/>
      <c r="E19" s="41"/>
      <c r="F19" s="42">
        <f>SUBTOTAL(5,F16:F17)</f>
        <v>66.666666666666671</v>
      </c>
      <c r="G19" s="43" t="s">
        <v>352</v>
      </c>
    </row>
    <row r="20" spans="1:7" x14ac:dyDescent="0.3">
      <c r="A20" s="41"/>
      <c r="B20" s="43" t="s">
        <v>359</v>
      </c>
      <c r="C20" s="41">
        <f>SUBTOTAL(1,C4:C17)</f>
        <v>80.555555555555557</v>
      </c>
      <c r="D20" s="41">
        <f>SUBTOTAL(1,D4:D17)</f>
        <v>71.111111111111114</v>
      </c>
      <c r="E20" s="41">
        <f>SUBTOTAL(1,E4:E17)</f>
        <v>84.444444444444443</v>
      </c>
      <c r="F20" s="42"/>
      <c r="G20" s="43"/>
    </row>
    <row r="21" spans="1:7" x14ac:dyDescent="0.3">
      <c r="A21" s="41"/>
      <c r="B21" s="41"/>
      <c r="C21" s="41"/>
      <c r="D21" s="41"/>
      <c r="E21" s="41"/>
      <c r="F21" s="42">
        <f>SUBTOTAL(5,F4:F17)</f>
        <v>66.666666666666671</v>
      </c>
      <c r="G21" s="43" t="s">
        <v>353</v>
      </c>
    </row>
  </sheetData>
  <sortState xmlns:xlrd2="http://schemas.microsoft.com/office/spreadsheetml/2017/richdata2" ref="A4:G17">
    <sortCondition descending="1" ref="G4:G17"/>
    <sortCondition descending="1" ref="B4:B17"/>
  </sortState>
  <mergeCells count="1">
    <mergeCell ref="A1:G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21"/>
  <sheetViews>
    <sheetView workbookViewId="0">
      <selection activeCell="J21" sqref="J21"/>
    </sheetView>
  </sheetViews>
  <sheetFormatPr defaultRowHeight="16.5" x14ac:dyDescent="0.3"/>
  <cols>
    <col min="1" max="1" width="11.125" bestFit="1" customWidth="1"/>
    <col min="2" max="5" width="9.375" bestFit="1" customWidth="1"/>
  </cols>
  <sheetData>
    <row r="1" spans="1:9" ht="20.25" x14ac:dyDescent="0.3">
      <c r="A1" s="30" t="s">
        <v>186</v>
      </c>
      <c r="B1" s="30"/>
      <c r="C1" s="30"/>
      <c r="D1" s="30"/>
      <c r="E1" s="30"/>
      <c r="F1" s="30"/>
      <c r="G1" s="30"/>
      <c r="H1" s="30"/>
      <c r="I1" s="30"/>
    </row>
    <row r="3" spans="1:9" x14ac:dyDescent="0.3">
      <c r="A3" s="4" t="s">
        <v>41</v>
      </c>
      <c r="B3" s="4" t="s">
        <v>187</v>
      </c>
      <c r="C3" s="4" t="s">
        <v>188</v>
      </c>
      <c r="D3" s="4" t="s">
        <v>189</v>
      </c>
      <c r="E3" s="4" t="s">
        <v>190</v>
      </c>
      <c r="F3" s="4" t="s">
        <v>191</v>
      </c>
      <c r="G3" s="4" t="s">
        <v>162</v>
      </c>
      <c r="H3" s="4" t="s">
        <v>192</v>
      </c>
      <c r="I3" s="4" t="s">
        <v>121</v>
      </c>
    </row>
    <row r="4" spans="1:9" x14ac:dyDescent="0.3">
      <c r="A4" s="4" t="s">
        <v>193</v>
      </c>
      <c r="B4" s="4" t="s">
        <v>194</v>
      </c>
      <c r="C4" s="6">
        <v>45877</v>
      </c>
      <c r="D4" s="4">
        <v>25</v>
      </c>
      <c r="E4" s="4">
        <v>5</v>
      </c>
      <c r="F4" s="4">
        <v>1</v>
      </c>
      <c r="G4" s="4">
        <f>SUM(D4:E4)</f>
        <v>30</v>
      </c>
      <c r="H4" s="5">
        <f>E4*IF(B4="A",1000,IF(B4="B",2000,3000))</f>
        <v>5000</v>
      </c>
      <c r="I4" s="4">
        <f>_xlfn.RANK.EQ(H4,$H$4:$H$10)</f>
        <v>5</v>
      </c>
    </row>
    <row r="5" spans="1:9" x14ac:dyDescent="0.3">
      <c r="A5" s="4" t="s">
        <v>195</v>
      </c>
      <c r="B5" s="4" t="s">
        <v>196</v>
      </c>
      <c r="C5" s="6">
        <v>45859</v>
      </c>
      <c r="D5" s="4">
        <v>30</v>
      </c>
      <c r="E5" s="4">
        <v>4</v>
      </c>
      <c r="F5" s="4">
        <v>1</v>
      </c>
      <c r="G5" s="4">
        <f t="shared" ref="G5:G10" si="0">SUM(D5:E5)</f>
        <v>34</v>
      </c>
      <c r="H5" s="5">
        <f t="shared" ref="H5:H10" si="1">E5*IF(B5="A",1000,IF(B5="B",2000,3000))</f>
        <v>8000</v>
      </c>
      <c r="I5" s="4">
        <f t="shared" ref="I5:I10" si="2">_xlfn.RANK.EQ(H5,$H$4:$H$10)</f>
        <v>4</v>
      </c>
    </row>
    <row r="6" spans="1:9" x14ac:dyDescent="0.3">
      <c r="A6" s="4" t="s">
        <v>193</v>
      </c>
      <c r="B6" s="4" t="s">
        <v>196</v>
      </c>
      <c r="C6" s="6">
        <v>45901</v>
      </c>
      <c r="D6" s="4">
        <v>55</v>
      </c>
      <c r="E6" s="4">
        <v>9</v>
      </c>
      <c r="F6" s="4">
        <v>1</v>
      </c>
      <c r="G6" s="4">
        <f t="shared" si="0"/>
        <v>64</v>
      </c>
      <c r="H6" s="5">
        <f t="shared" si="1"/>
        <v>18000</v>
      </c>
      <c r="I6" s="4">
        <f t="shared" si="2"/>
        <v>2</v>
      </c>
    </row>
    <row r="7" spans="1:9" x14ac:dyDescent="0.3">
      <c r="A7" s="4" t="s">
        <v>195</v>
      </c>
      <c r="B7" s="4" t="s">
        <v>194</v>
      </c>
      <c r="C7" s="6">
        <v>45901</v>
      </c>
      <c r="D7" s="4">
        <v>40</v>
      </c>
      <c r="E7" s="4">
        <v>2</v>
      </c>
      <c r="F7" s="4">
        <v>1</v>
      </c>
      <c r="G7" s="4">
        <f t="shared" si="0"/>
        <v>42</v>
      </c>
      <c r="H7" s="5">
        <f t="shared" si="1"/>
        <v>2000</v>
      </c>
      <c r="I7" s="4">
        <f t="shared" si="2"/>
        <v>6</v>
      </c>
    </row>
    <row r="8" spans="1:9" x14ac:dyDescent="0.3">
      <c r="A8" s="4" t="s">
        <v>197</v>
      </c>
      <c r="B8" s="4" t="s">
        <v>196</v>
      </c>
      <c r="C8" s="6">
        <v>45902</v>
      </c>
      <c r="D8" s="4">
        <v>60</v>
      </c>
      <c r="E8" s="4">
        <v>0</v>
      </c>
      <c r="F8" s="4">
        <v>1</v>
      </c>
      <c r="G8" s="4">
        <f t="shared" si="0"/>
        <v>60</v>
      </c>
      <c r="H8" s="5">
        <f t="shared" si="1"/>
        <v>0</v>
      </c>
      <c r="I8" s="4">
        <f t="shared" si="2"/>
        <v>7</v>
      </c>
    </row>
    <row r="9" spans="1:9" x14ac:dyDescent="0.3">
      <c r="A9" s="4" t="s">
        <v>198</v>
      </c>
      <c r="B9" s="4" t="s">
        <v>194</v>
      </c>
      <c r="C9" s="6">
        <v>45718</v>
      </c>
      <c r="D9" s="4">
        <v>25</v>
      </c>
      <c r="E9" s="4">
        <v>10</v>
      </c>
      <c r="F9" s="4">
        <v>1</v>
      </c>
      <c r="G9" s="4">
        <f t="shared" si="0"/>
        <v>35</v>
      </c>
      <c r="H9" s="5">
        <f t="shared" si="1"/>
        <v>10000</v>
      </c>
      <c r="I9" s="4">
        <f t="shared" si="2"/>
        <v>3</v>
      </c>
    </row>
    <row r="10" spans="1:9" x14ac:dyDescent="0.3">
      <c r="A10" s="4" t="s">
        <v>197</v>
      </c>
      <c r="B10" s="4" t="s">
        <v>199</v>
      </c>
      <c r="C10" s="6">
        <v>45698</v>
      </c>
      <c r="D10" s="4">
        <v>35</v>
      </c>
      <c r="E10" s="4">
        <v>10</v>
      </c>
      <c r="F10" s="4">
        <v>1</v>
      </c>
      <c r="G10" s="4">
        <f t="shared" si="0"/>
        <v>45</v>
      </c>
      <c r="H10" s="5">
        <f t="shared" si="1"/>
        <v>30000</v>
      </c>
      <c r="I10" s="4">
        <f t="shared" si="2"/>
        <v>1</v>
      </c>
    </row>
    <row r="13" spans="1:9" x14ac:dyDescent="0.3">
      <c r="A13" s="27" t="s">
        <v>188</v>
      </c>
      <c r="B13" t="s">
        <v>340</v>
      </c>
    </row>
    <row r="15" spans="1:9" x14ac:dyDescent="0.3">
      <c r="A15" s="27" t="s">
        <v>342</v>
      </c>
      <c r="B15" s="27" t="s">
        <v>187</v>
      </c>
    </row>
    <row r="16" spans="1:9" x14ac:dyDescent="0.3">
      <c r="A16" s="27" t="s">
        <v>41</v>
      </c>
      <c r="B16" t="s">
        <v>194</v>
      </c>
      <c r="C16" t="s">
        <v>196</v>
      </c>
      <c r="D16" t="s">
        <v>199</v>
      </c>
      <c r="E16" t="s">
        <v>341</v>
      </c>
    </row>
    <row r="17" spans="1:5" x14ac:dyDescent="0.3">
      <c r="A17" t="s">
        <v>193</v>
      </c>
      <c r="B17" s="28">
        <v>5000</v>
      </c>
      <c r="C17" s="28">
        <v>18000</v>
      </c>
      <c r="D17" s="28" t="s">
        <v>343</v>
      </c>
      <c r="E17" s="28">
        <v>23000</v>
      </c>
    </row>
    <row r="18" spans="1:5" x14ac:dyDescent="0.3">
      <c r="A18" t="s">
        <v>195</v>
      </c>
      <c r="B18" s="28">
        <v>2000</v>
      </c>
      <c r="C18" s="28">
        <v>8000</v>
      </c>
      <c r="D18" s="28" t="s">
        <v>343</v>
      </c>
      <c r="E18" s="28">
        <v>10000</v>
      </c>
    </row>
    <row r="19" spans="1:5" x14ac:dyDescent="0.3">
      <c r="A19" t="s">
        <v>198</v>
      </c>
      <c r="B19" s="28">
        <v>10000</v>
      </c>
      <c r="C19" s="28" t="s">
        <v>343</v>
      </c>
      <c r="D19" s="28" t="s">
        <v>343</v>
      </c>
      <c r="E19" s="28">
        <v>10000</v>
      </c>
    </row>
    <row r="20" spans="1:5" x14ac:dyDescent="0.3">
      <c r="A20" t="s">
        <v>197</v>
      </c>
      <c r="B20" s="28" t="s">
        <v>343</v>
      </c>
      <c r="C20" s="28">
        <v>0</v>
      </c>
      <c r="D20" s="28">
        <v>30000</v>
      </c>
      <c r="E20" s="28">
        <v>30000</v>
      </c>
    </row>
    <row r="21" spans="1:5" x14ac:dyDescent="0.3">
      <c r="A21" t="s">
        <v>341</v>
      </c>
      <c r="B21" s="28">
        <v>17000</v>
      </c>
      <c r="C21" s="28">
        <v>26000</v>
      </c>
      <c r="D21" s="28">
        <v>30000</v>
      </c>
      <c r="E21" s="28">
        <v>73000</v>
      </c>
    </row>
  </sheetData>
  <mergeCells count="1">
    <mergeCell ref="A1:I1"/>
  </mergeCells>
  <phoneticPr fontId="1" type="noConversion"/>
  <pageMargins left="0.7" right="0.7" top="0.75" bottom="0.75" header="0.3" footer="0.3"/>
  <ignoredErrors>
    <ignoredError sqref="G4:G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1A85-8A01-456B-BE41-D397F2650E9D}">
  <dimension ref="A1:I8"/>
  <sheetViews>
    <sheetView workbookViewId="0">
      <selection activeCell="A3" sqref="A3:B8"/>
    </sheetView>
  </sheetViews>
  <sheetFormatPr defaultRowHeight="16.5" x14ac:dyDescent="0.3"/>
  <cols>
    <col min="1" max="2" width="12.625" customWidth="1"/>
    <col min="3" max="3" width="5.625" customWidth="1"/>
    <col min="5" max="5" width="10.875" bestFit="1" customWidth="1"/>
  </cols>
  <sheetData>
    <row r="1" spans="1:9" ht="17.25" thickBot="1" x14ac:dyDescent="0.35"/>
    <row r="2" spans="1:9" ht="17.25" thickBot="1" x14ac:dyDescent="0.35">
      <c r="A2" s="35" t="s">
        <v>200</v>
      </c>
      <c r="B2" s="36"/>
      <c r="F2" s="37" t="s">
        <v>205</v>
      </c>
      <c r="G2" s="37"/>
      <c r="H2" s="37"/>
      <c r="I2" s="37"/>
    </row>
    <row r="3" spans="1:9" x14ac:dyDescent="0.3">
      <c r="A3" s="14" t="s">
        <v>201</v>
      </c>
      <c r="B3" s="15">
        <v>5000</v>
      </c>
      <c r="E3" s="22"/>
      <c r="F3" s="13">
        <v>1500</v>
      </c>
      <c r="G3" s="13">
        <v>2000</v>
      </c>
      <c r="H3" s="13">
        <v>2500</v>
      </c>
      <c r="I3" s="13">
        <v>3000</v>
      </c>
    </row>
    <row r="4" spans="1:9" x14ac:dyDescent="0.3">
      <c r="A4" s="16" t="s">
        <v>137</v>
      </c>
      <c r="B4" s="17">
        <v>1000</v>
      </c>
      <c r="D4" s="37" t="s">
        <v>206</v>
      </c>
      <c r="E4" s="20">
        <v>1000000</v>
      </c>
      <c r="F4" s="22"/>
      <c r="G4" s="22"/>
      <c r="H4" s="22"/>
      <c r="I4" s="22"/>
    </row>
    <row r="5" spans="1:9" x14ac:dyDescent="0.3">
      <c r="A5" s="16" t="s">
        <v>202</v>
      </c>
      <c r="B5" s="17">
        <v>2000000</v>
      </c>
      <c r="D5" s="37"/>
      <c r="E5" s="20">
        <v>1500000</v>
      </c>
      <c r="F5" s="22"/>
      <c r="G5" s="22"/>
      <c r="H5" s="22"/>
      <c r="I5" s="22"/>
    </row>
    <row r="6" spans="1:9" x14ac:dyDescent="0.3">
      <c r="A6" s="16" t="s">
        <v>119</v>
      </c>
      <c r="B6" s="17">
        <f>B3*B4</f>
        <v>5000000</v>
      </c>
      <c r="D6" s="37"/>
      <c r="E6" s="20">
        <v>2000000</v>
      </c>
      <c r="F6" s="22"/>
      <c r="G6" s="22"/>
      <c r="H6" s="22"/>
      <c r="I6" s="22"/>
    </row>
    <row r="7" spans="1:9" x14ac:dyDescent="0.3">
      <c r="A7" s="16" t="s">
        <v>203</v>
      </c>
      <c r="B7" s="17">
        <f>B6-B5</f>
        <v>3000000</v>
      </c>
      <c r="D7" s="37"/>
      <c r="E7" s="20">
        <v>2500000</v>
      </c>
      <c r="F7" s="22"/>
      <c r="G7" s="22"/>
      <c r="H7" s="22"/>
      <c r="I7" s="22"/>
    </row>
    <row r="8" spans="1:9" ht="17.25" thickBot="1" x14ac:dyDescent="0.35">
      <c r="A8" s="18" t="s">
        <v>204</v>
      </c>
      <c r="B8" s="19">
        <f>B7/B6</f>
        <v>0.6</v>
      </c>
      <c r="D8" s="37"/>
      <c r="E8" s="20">
        <v>3000000</v>
      </c>
      <c r="F8" s="22"/>
      <c r="G8" s="22"/>
      <c r="H8" s="22"/>
      <c r="I8" s="22"/>
    </row>
  </sheetData>
  <mergeCells count="3">
    <mergeCell ref="A2:B2"/>
    <mergeCell ref="F2:I2"/>
    <mergeCell ref="D4:D8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8"/>
  <sheetViews>
    <sheetView workbookViewId="0">
      <selection activeCell="E4" activeCellId="1" sqref="C4:C18 E4:E18"/>
    </sheetView>
  </sheetViews>
  <sheetFormatPr defaultRowHeight="16.5" x14ac:dyDescent="0.3"/>
  <cols>
    <col min="1" max="1" width="9.5" bestFit="1" customWidth="1"/>
    <col min="5" max="5" width="10.125" customWidth="1"/>
    <col min="7" max="7" width="9.25" bestFit="1" customWidth="1"/>
  </cols>
  <sheetData>
    <row r="1" spans="1:7" ht="20.25" x14ac:dyDescent="0.3">
      <c r="A1" s="30" t="s">
        <v>207</v>
      </c>
      <c r="B1" s="30"/>
      <c r="C1" s="30"/>
      <c r="D1" s="30"/>
      <c r="E1" s="30"/>
      <c r="F1" s="30"/>
      <c r="G1" s="30"/>
    </row>
    <row r="3" spans="1:7" x14ac:dyDescent="0.3">
      <c r="A3" s="4" t="s">
        <v>208</v>
      </c>
      <c r="B3" s="4" t="s">
        <v>209</v>
      </c>
      <c r="C3" s="4" t="s">
        <v>210</v>
      </c>
      <c r="D3" s="4" t="s">
        <v>211</v>
      </c>
      <c r="E3" s="4" t="s">
        <v>212</v>
      </c>
      <c r="F3" s="4" t="s">
        <v>213</v>
      </c>
      <c r="G3" s="4" t="s">
        <v>1</v>
      </c>
    </row>
    <row r="4" spans="1:7" x14ac:dyDescent="0.3">
      <c r="A4" s="4" t="s">
        <v>214</v>
      </c>
      <c r="B4" s="4" t="s">
        <v>247</v>
      </c>
      <c r="C4" s="9">
        <v>35000</v>
      </c>
      <c r="D4" s="4">
        <v>15</v>
      </c>
      <c r="E4" s="9">
        <f>C4*D4</f>
        <v>525000</v>
      </c>
      <c r="F4" s="4" t="s">
        <v>215</v>
      </c>
      <c r="G4" s="4" t="s">
        <v>216</v>
      </c>
    </row>
    <row r="5" spans="1:7" x14ac:dyDescent="0.3">
      <c r="A5" s="4" t="s">
        <v>217</v>
      </c>
      <c r="B5" s="4" t="s">
        <v>246</v>
      </c>
      <c r="C5" s="9">
        <v>450</v>
      </c>
      <c r="D5" s="4">
        <v>20</v>
      </c>
      <c r="E5" s="9">
        <f t="shared" ref="E5:E18" si="0">C5*D5</f>
        <v>9000</v>
      </c>
      <c r="F5" s="4" t="s">
        <v>218</v>
      </c>
      <c r="G5" s="4" t="s">
        <v>219</v>
      </c>
    </row>
    <row r="6" spans="1:7" x14ac:dyDescent="0.3">
      <c r="A6" s="4" t="s">
        <v>217</v>
      </c>
      <c r="B6" s="4" t="s">
        <v>220</v>
      </c>
      <c r="C6" s="9">
        <v>420</v>
      </c>
      <c r="D6" s="4">
        <v>10</v>
      </c>
      <c r="E6" s="9">
        <f t="shared" si="0"/>
        <v>4200</v>
      </c>
      <c r="F6" s="4" t="s">
        <v>215</v>
      </c>
      <c r="G6" s="4" t="s">
        <v>216</v>
      </c>
    </row>
    <row r="7" spans="1:7" x14ac:dyDescent="0.3">
      <c r="A7" s="4" t="s">
        <v>217</v>
      </c>
      <c r="B7" s="4" t="s">
        <v>221</v>
      </c>
      <c r="C7" s="9">
        <v>10580</v>
      </c>
      <c r="D7" s="4">
        <v>10</v>
      </c>
      <c r="E7" s="9">
        <f t="shared" si="0"/>
        <v>105800</v>
      </c>
      <c r="F7" s="4" t="s">
        <v>222</v>
      </c>
      <c r="G7" s="4" t="s">
        <v>223</v>
      </c>
    </row>
    <row r="8" spans="1:7" x14ac:dyDescent="0.3">
      <c r="A8" s="4" t="s">
        <v>224</v>
      </c>
      <c r="B8" s="4" t="s">
        <v>245</v>
      </c>
      <c r="C8" s="9">
        <v>600</v>
      </c>
      <c r="D8" s="4">
        <v>11</v>
      </c>
      <c r="E8" s="9">
        <f t="shared" si="0"/>
        <v>6600</v>
      </c>
      <c r="F8" s="4" t="s">
        <v>225</v>
      </c>
      <c r="G8" s="4" t="s">
        <v>226</v>
      </c>
    </row>
    <row r="9" spans="1:7" x14ac:dyDescent="0.3">
      <c r="A9" s="4" t="s">
        <v>227</v>
      </c>
      <c r="B9" s="4" t="s">
        <v>245</v>
      </c>
      <c r="C9" s="9">
        <v>600</v>
      </c>
      <c r="D9" s="4">
        <v>5</v>
      </c>
      <c r="E9" s="9">
        <f t="shared" si="0"/>
        <v>3000</v>
      </c>
      <c r="F9" s="4" t="s">
        <v>225</v>
      </c>
      <c r="G9" s="4" t="s">
        <v>226</v>
      </c>
    </row>
    <row r="10" spans="1:7" x14ac:dyDescent="0.3">
      <c r="A10" s="4" t="s">
        <v>227</v>
      </c>
      <c r="B10" s="4" t="s">
        <v>228</v>
      </c>
      <c r="C10" s="9">
        <v>4560</v>
      </c>
      <c r="D10" s="4">
        <v>19</v>
      </c>
      <c r="E10" s="9">
        <f t="shared" si="0"/>
        <v>86640</v>
      </c>
      <c r="F10" s="4" t="s">
        <v>222</v>
      </c>
      <c r="G10" s="4" t="s">
        <v>223</v>
      </c>
    </row>
    <row r="11" spans="1:7" x14ac:dyDescent="0.3">
      <c r="A11" s="4" t="s">
        <v>229</v>
      </c>
      <c r="B11" s="4" t="s">
        <v>230</v>
      </c>
      <c r="C11" s="9">
        <v>980</v>
      </c>
      <c r="D11" s="4">
        <v>30</v>
      </c>
      <c r="E11" s="9">
        <f t="shared" si="0"/>
        <v>29400</v>
      </c>
      <c r="F11" s="4" t="s">
        <v>231</v>
      </c>
      <c r="G11" s="4" t="s">
        <v>232</v>
      </c>
    </row>
    <row r="12" spans="1:7" x14ac:dyDescent="0.3">
      <c r="A12" s="4" t="s">
        <v>233</v>
      </c>
      <c r="B12" s="4" t="s">
        <v>221</v>
      </c>
      <c r="C12" s="9">
        <v>10580</v>
      </c>
      <c r="D12" s="4">
        <v>11</v>
      </c>
      <c r="E12" s="9">
        <f t="shared" si="0"/>
        <v>116380</v>
      </c>
      <c r="F12" s="4" t="s">
        <v>222</v>
      </c>
      <c r="G12" s="4" t="s">
        <v>223</v>
      </c>
    </row>
    <row r="13" spans="1:7" x14ac:dyDescent="0.3">
      <c r="A13" s="4" t="s">
        <v>234</v>
      </c>
      <c r="B13" s="4" t="s">
        <v>244</v>
      </c>
      <c r="C13" s="9">
        <v>1200</v>
      </c>
      <c r="D13" s="4">
        <v>60</v>
      </c>
      <c r="E13" s="9">
        <f t="shared" si="0"/>
        <v>72000</v>
      </c>
      <c r="F13" s="4" t="s">
        <v>235</v>
      </c>
      <c r="G13" s="4" t="s">
        <v>236</v>
      </c>
    </row>
    <row r="14" spans="1:7" x14ac:dyDescent="0.3">
      <c r="A14" s="4" t="s">
        <v>237</v>
      </c>
      <c r="B14" s="4" t="s">
        <v>230</v>
      </c>
      <c r="C14" s="9">
        <v>9800</v>
      </c>
      <c r="D14" s="4">
        <v>15</v>
      </c>
      <c r="E14" s="9">
        <f t="shared" si="0"/>
        <v>147000</v>
      </c>
      <c r="F14" s="4" t="s">
        <v>238</v>
      </c>
      <c r="G14" s="4" t="s">
        <v>239</v>
      </c>
    </row>
    <row r="15" spans="1:7" x14ac:dyDescent="0.3">
      <c r="A15" s="4" t="s">
        <v>240</v>
      </c>
      <c r="B15" s="4" t="s">
        <v>241</v>
      </c>
      <c r="C15" s="9">
        <v>20000</v>
      </c>
      <c r="D15" s="4">
        <v>24</v>
      </c>
      <c r="E15" s="9">
        <f t="shared" si="0"/>
        <v>480000</v>
      </c>
      <c r="F15" s="4" t="s">
        <v>242</v>
      </c>
      <c r="G15" s="4" t="s">
        <v>243</v>
      </c>
    </row>
    <row r="16" spans="1:7" x14ac:dyDescent="0.3">
      <c r="A16" s="4" t="s">
        <v>214</v>
      </c>
      <c r="B16" s="4" t="s">
        <v>241</v>
      </c>
      <c r="C16" s="9">
        <v>20000</v>
      </c>
      <c r="D16" s="4">
        <v>40</v>
      </c>
      <c r="E16" s="9">
        <f t="shared" si="0"/>
        <v>800000</v>
      </c>
      <c r="F16" s="4" t="s">
        <v>242</v>
      </c>
      <c r="G16" s="4" t="s">
        <v>243</v>
      </c>
    </row>
    <row r="17" spans="1:7" x14ac:dyDescent="0.3">
      <c r="A17" s="4" t="s">
        <v>214</v>
      </c>
      <c r="B17" s="4" t="s">
        <v>244</v>
      </c>
      <c r="C17" s="9">
        <v>1200</v>
      </c>
      <c r="D17" s="4">
        <v>20</v>
      </c>
      <c r="E17" s="9">
        <f t="shared" si="0"/>
        <v>24000</v>
      </c>
      <c r="F17" s="4" t="s">
        <v>235</v>
      </c>
      <c r="G17" s="4" t="s">
        <v>236</v>
      </c>
    </row>
    <row r="18" spans="1:7" x14ac:dyDescent="0.3">
      <c r="A18" s="4" t="s">
        <v>214</v>
      </c>
      <c r="B18" s="4" t="s">
        <v>228</v>
      </c>
      <c r="C18" s="9">
        <v>4560</v>
      </c>
      <c r="D18" s="4">
        <v>20</v>
      </c>
      <c r="E18" s="9">
        <f t="shared" si="0"/>
        <v>91200</v>
      </c>
      <c r="F18" s="4" t="s">
        <v>222</v>
      </c>
      <c r="G18" s="4" t="s">
        <v>223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3" name="Button 2">
              <controlPr defaultSize="0" print="0" autoFill="0" autoPict="0" macro="[0]!매입금액">
                <anchor moveWithCells="1" sizeWithCells="1">
                  <from>
                    <xdr:col>2</xdr:col>
                    <xdr:colOff>38100</xdr:colOff>
                    <xdr:row>19</xdr:row>
                    <xdr:rowOff>9525</xdr:rowOff>
                  </from>
                  <to>
                    <xdr:col>3</xdr:col>
                    <xdr:colOff>657225</xdr:colOff>
                    <xdr:row>20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hyeonseok YU</cp:lastModifiedBy>
  <dcterms:created xsi:type="dcterms:W3CDTF">2023-04-27T08:01:32Z</dcterms:created>
  <dcterms:modified xsi:type="dcterms:W3CDTF">2025-12-06T09:14:38Z</dcterms:modified>
</cp:coreProperties>
</file>