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엑셀\모의\"/>
    </mc:Choice>
  </mc:AlternateContent>
  <xr:revisionPtr revIDLastSave="0" documentId="13_ncr:1_{5296F424-5A68-4C2B-A523-95EF4AC20432}" xr6:coauthVersionLast="47" xr6:coauthVersionMax="47" xr10:uidLastSave="{00000000-0000-0000-0000-000000000000}"/>
  <bookViews>
    <workbookView xWindow="-108" yWindow="-108" windowWidth="23256" windowHeight="12456" firstSheet="1" activeTab="7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" i="2"/>
  <c r="I35" i="2" a="1"/>
  <c r="I35" i="2" s="1"/>
  <c r="D37" i="2" a="1"/>
  <c r="D37" i="2" s="1"/>
  <c r="E37" i="2" a="1"/>
  <c r="E37" i="2" s="1"/>
  <c r="F37" i="2" a="1"/>
  <c r="F37" i="2" s="1"/>
  <c r="D38" i="2" a="1"/>
  <c r="D38" i="2"/>
  <c r="E38" i="2" a="1"/>
  <c r="E38" i="2" s="1"/>
  <c r="F38" i="2" a="1"/>
  <c r="F38" i="2" s="1"/>
  <c r="D39" i="2" a="1"/>
  <c r="D39" i="2" s="1"/>
  <c r="E39" i="2" a="1"/>
  <c r="E39" i="2"/>
  <c r="F39" i="2" a="1"/>
  <c r="F39" i="2" s="1"/>
  <c r="D40" i="2" a="1"/>
  <c r="D40" i="2" s="1"/>
  <c r="E40" i="2" a="1"/>
  <c r="E40" i="2" s="1"/>
  <c r="F40" i="2" a="1"/>
  <c r="F40" i="2" s="1"/>
  <c r="E36" i="2" a="1"/>
  <c r="E36" i="2" s="1"/>
  <c r="F36" i="2" a="1"/>
  <c r="F36" i="2" s="1"/>
  <c r="D36" i="2" a="1"/>
  <c r="D36" i="2" s="1"/>
  <c r="A40" i="1" l="1"/>
  <c r="F3" i="4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  <c r="I4" i="2" a="1"/>
  <c r="I8" i="2" a="1"/>
  <c r="I12" i="2" a="1"/>
  <c r="I16" i="2" a="1"/>
  <c r="I20" i="2" a="1"/>
  <c r="I24" i="2" a="1"/>
  <c r="I28" i="2" a="1"/>
  <c r="I13" i="2" a="1"/>
  <c r="I17" i="2" a="1"/>
  <c r="I21" i="2" a="1"/>
  <c r="I29" i="2" a="1"/>
  <c r="I27" i="2" a="1"/>
  <c r="I9" i="2" a="1"/>
  <c r="I25" i="2" a="1"/>
  <c r="I5" i="2" a="1"/>
  <c r="I23" i="2" a="1"/>
  <c r="I6" i="2" a="1"/>
  <c r="I10" i="2" a="1"/>
  <c r="I14" i="2" a="1"/>
  <c r="I18" i="2" a="1"/>
  <c r="I22" i="2" a="1"/>
  <c r="I26" i="2" a="1"/>
  <c r="I30" i="2" a="1"/>
  <c r="I11" i="2" a="1"/>
  <c r="I15" i="2" a="1"/>
  <c r="I19" i="2" a="1"/>
  <c r="I31" i="2" a="1"/>
  <c r="I7" i="2" a="1"/>
  <c r="I3" i="2" a="1"/>
  <c r="I7" i="2" l="1"/>
  <c r="I31" i="2"/>
  <c r="I19" i="2"/>
  <c r="I15" i="2"/>
  <c r="I11" i="2"/>
  <c r="I30" i="2"/>
  <c r="I26" i="2"/>
  <c r="I22" i="2"/>
  <c r="I18" i="2"/>
  <c r="I14" i="2"/>
  <c r="I10" i="2"/>
  <c r="I6" i="2"/>
  <c r="I23" i="2"/>
  <c r="I5" i="2"/>
  <c r="I25" i="2"/>
  <c r="I9" i="2"/>
  <c r="I27" i="2"/>
  <c r="I29" i="2"/>
  <c r="I21" i="2"/>
  <c r="I17" i="2"/>
  <c r="I13" i="2"/>
  <c r="I28" i="2"/>
  <c r="I24" i="2"/>
  <c r="I20" i="2"/>
  <c r="I16" i="2"/>
  <c r="I12" i="2"/>
  <c r="I8" i="2"/>
  <c r="I4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13C001-6842-4807-97A8-D6EF18381024}" name="MS Access Database_Query" type="1" refreshedVersion="8" background="1">
    <dbPr connection="DSN=MS Access Database;DBQ=C:\길벗컴활1급총정리_update_20250108\엑셀\모의\온라인판매현황.accdb;DefaultDir=C:\길벗컴활1급총정리_update_20250108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<sst xmlns="http://schemas.openxmlformats.org/spreadsheetml/2006/main" count="536" uniqueCount="260">
  <si>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</si>
  <si>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</si>
  <si>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</si>
  <si>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</si>
  <si>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</si>
  <si>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</si>
  <si>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</si>
  <si>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</si>
  <si>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</si>
  <si>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</si>
  <si>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</si>
  <si>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</si>
  <si>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</si>
  <si>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</si>
  <si>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</si>
  <si>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</si>
  <si>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</si>
  <si>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</si>
  <si>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</si>
  <si>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</si>
  <si>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</si>
  <si>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</si>
  <si>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</si>
  <si>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</si>
  <si>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</si>
  <si>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</si>
  <si>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</si>
  <si>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</si>
  <si>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</si>
  <si>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</si>
  <si>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</si>
  <si>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</si>
  <si>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</si>
  <si>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</si>
  <si>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</si>
  <si>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</si>
  <si>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</si>
  <si>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</si>
  <si>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</si>
  <si>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</si>
  <si>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</si>
  <si>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</si>
  <si>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</si>
  <si>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</si>
  <si>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</si>
  <si>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</si>
  <si>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</si>
  <si>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</si>
  <si>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</si>
  <si>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</si>
  <si>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</si>
  <si>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</si>
  <si>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</si>
  <si>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</si>
  <si>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</si>
  <si>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</si>
  <si>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</si>
  <si>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</si>
  <si>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</si>
  <si>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</si>
  <si>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</si>
  <si>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</si>
  <si>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</si>
  <si>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</si>
  <si>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</si>
  <si>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</si>
  <si>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</si>
  <si>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</si>
  <si>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</si>
  <si>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</si>
  <si>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</si>
  <si>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</si>
  <si>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</si>
  <si>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</si>
  <si>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</si>
  <si>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</si>
  <si>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</si>
  <si>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</si>
  <si>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</si>
  <si>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</si>
  <si>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</si>
  <si>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</si>
  <si>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</si>
  <si>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</si>
  <si>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</si>
  <si>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</si>
  <si>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</si>
  <si>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</si>
  <si>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</si>
  <si>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</si>
  <si>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</si>
  <si>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</si>
  <si>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</si>
  <si>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</si>
  <si>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</si>
  <si>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</si>
  <si>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</si>
  <si>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</si>
  <si>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</si>
  <si>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</si>
  <si>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</si>
  <si>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</si>
  <si>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</si>
  <si>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</si>
  <si>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</si>
  <si>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</si>
  <si>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</si>
  <si>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</si>
  <si>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</si>
  <si>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</si>
  <si>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</si>
  <si>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</si>
  <si>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</si>
  <si>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</si>
  <si>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</si>
  <si>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</si>
  <si>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</si>
  <si>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</si>
  <si>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</si>
  <si>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</si>
  <si>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</si>
  <si>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</si>
  <si>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</si>
  <si>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</si>
  <si>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</si>
  <si>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</si>
  <si>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</si>
  <si>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</si>
  <si>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</si>
  <si>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</si>
  <si>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</si>
  <si>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</si>
  <si>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</si>
  <si>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</si>
  <si>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</si>
  <si>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</si>
  <si>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</si>
  <si>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</si>
  <si>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</si>
  <si>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</si>
  <si>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</si>
  <si>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</si>
  <si>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</si>
  <si>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</si>
  <si>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</si>
  <si>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</si>
  <si>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</si>
  <si>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</si>
  <si>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</si>
  <si>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</si>
  <si>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</si>
  <si>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</si>
  <si>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</si>
  <si>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</si>
  <si>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</si>
  <si>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</si>
  <si>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</si>
  <si>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</si>
  <si>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</si>
  <si>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</si>
  <si>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</si>
  <si>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</si>
  <si>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</si>
  <si>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</si>
  <si>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</si>
  <si>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</si>
  <si>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</si>
  <si>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</si>
  <si>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</si>
  <si>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</si>
  <si>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</si>
  <si>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</si>
  <si>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</si>
  <si>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</si>
  <si>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</si>
  <si>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</si>
  <si>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</si>
  <si>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</si>
  <si>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</si>
  <si>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</si>
  <si>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</si>
  <si>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</si>
  <si>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</si>
  <si>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</si>
  <si>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</si>
  <si>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</si>
  <si>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</si>
  <si>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</si>
  <si>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</si>
  <si>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</si>
  <si>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</si>
  <si>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</si>
  <si>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</si>
  <si>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</si>
  <si>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</si>
  <si>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</si>
  <si>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</si>
  <si>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</si>
  <si>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</si>
  <si>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</si>
  <si>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</si>
  <si>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</si>
  <si>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</si>
  <si>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</si>
  <si>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</si>
  <si>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</si>
  <si>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</si>
  <si>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</si>
  <si>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</si>
  <si>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</si>
  <si>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</si>
  <si>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</si>
  <si>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</si>
  <si>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</si>
  <si>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</si>
  <si>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</si>
  <si>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</si>
  <si>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</si>
  <si>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</si>
  <si>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</si>
  <si>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</si>
  <si>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</si>
  <si>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</si>
  <si>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</si>
  <si>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</si>
  <si>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</si>
  <si>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</si>
  <si>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</si>
  <si>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</si>
  <si>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의류</t>
  </si>
  <si>
    <t>주문시간</t>
  </si>
  <si>
    <t>총합계</t>
  </si>
  <si>
    <t>결제방법</t>
  </si>
  <si>
    <t>카드</t>
  </si>
  <si>
    <t>포인트</t>
  </si>
  <si>
    <t>현금</t>
  </si>
  <si>
    <t>합계 : 결제금액</t>
  </si>
  <si>
    <t>주문시간2</t>
  </si>
  <si>
    <t>오전</t>
  </si>
  <si>
    <t>오후</t>
  </si>
  <si>
    <t>값</t>
  </si>
  <si>
    <t>결제건수</t>
  </si>
  <si>
    <t>오전 합계</t>
  </si>
  <si>
    <t>오전 평균</t>
  </si>
  <si>
    <t>오후 합계</t>
  </si>
  <si>
    <t>오후 평균</t>
  </si>
  <si>
    <t>해당없음</t>
  </si>
  <si>
    <t>중간비율</t>
  </si>
  <si>
    <t>기말비율</t>
  </si>
  <si>
    <t>윤정희가중평균</t>
  </si>
  <si>
    <t>중간비율증가</t>
  </si>
  <si>
    <t>만든 사람 이세양 날짜 2025-07-28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</si>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</sst>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0" formatCode="[&gt;=10000]#&quot;단지 &quot;####&quot;호&quot;;#&quot;단지 &quot;###&quot;호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179" fontId="0" fillId="0" borderId="7" xfId="0" applyNumberFormat="1" applyBorder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80" fontId="0" fillId="0" borderId="3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DDC5-4693-A05B-20271A8A75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1391423"/>
        <c:axId val="961400063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96140006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1391423"/>
        <c:crosses val="max"/>
        <c:crossBetween val="between"/>
      </c:valAx>
      <c:catAx>
        <c:axId val="9613914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40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838200</xdr:colOff>
          <xdr:row>1</xdr:row>
          <xdr:rowOff>144780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66.485537152781" backgroundQuery="1" createdVersion="8" refreshedVersion="8" minRefreshableVersion="3" recordCount="44" xr:uid="{C1AE66CE-7156-40C3-9FE3-03CA669BBDF8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004B98-C2CC-4AAE-B2ED-048403F9F0FA}" name="피벗 테이블1" cacheId="0" applyNumberFormats="0" applyBorderFormats="0" applyFontFormats="0" applyPatternFormats="0" applyAlignmentFormats="0" applyWidthHeightFormats="1" dataCaption="값" errorCaption="해당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ubtotalTop="0" showAll="0"/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showAll="0">
      <items count="5">
        <item x="1"/>
        <item x="2"/>
        <item x="0"/>
        <item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item="2" hier="-1"/>
  </pageFields>
  <dataFields count="2">
    <dataField name="결제건수" fld="0" subtotal="count" baseField="5" baseItem="34"/>
    <dataField name="합계 : 결제금액" fld="4" baseField="1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workbookViewId="0">
      <selection activeCell="A23" sqref="A23"/>
    </sheetView>
  </sheetViews>
  <sheetFormatPr defaultRowHeight="17.399999999999999" x14ac:dyDescent="0.4"/>
  <cols>
    <col min="1" max="1" width="8.398437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AND(LEFT(D3,1)="7",G3&gt;=4,E3&lt;&gt;"팀원")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OR(MAX($F$3:$F$37)=$F3,MIN($F$3:$F$37)=$F3)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&amp;L▶&amp;P쪽&amp;R&amp;G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workbookViewId="0">
      <selection activeCell="M15" sqref="M15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 t="str">
        <f>_xlfn.XLOOKUP(LEFT(A3,2),$A$35:$A$40,$B$35:$B$40,"해당지사없음",0)</f>
        <v>한국</v>
      </c>
      <c r="C3" s="4" t="s">
        <v>7</v>
      </c>
      <c r="D3" s="4" t="s">
        <v>8</v>
      </c>
      <c r="E3" s="8"/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 t="str">
        <f t="shared" ref="B4:B31" si="0">_xlfn.XLOOKUP(LEFT(A4,2),$A$35:$A$40,$B$35:$B$40,"해당지사없음",0)</f>
        <v>해당지사없음</v>
      </c>
      <c r="C4" s="4" t="s">
        <v>11</v>
      </c>
      <c r="D4" s="4" t="s">
        <v>12</v>
      </c>
      <c r="E4" s="8"/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 t="str">
        <f t="shared" si="0"/>
        <v>미국</v>
      </c>
      <c r="C5" s="4" t="s">
        <v>15</v>
      </c>
      <c r="D5" s="4" t="s">
        <v>16</v>
      </c>
      <c r="E5" s="8"/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 t="str">
        <f t="shared" si="0"/>
        <v>한국</v>
      </c>
      <c r="C6" s="4" t="s">
        <v>19</v>
      </c>
      <c r="D6" s="4" t="s">
        <v>20</v>
      </c>
      <c r="E6" s="8"/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 t="str">
        <f t="shared" si="0"/>
        <v>호주</v>
      </c>
      <c r="C7" s="4" t="s">
        <v>23</v>
      </c>
      <c r="D7" s="4" t="s">
        <v>24</v>
      </c>
      <c r="E7" s="8"/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 t="str">
        <f t="shared" si="0"/>
        <v>한국</v>
      </c>
      <c r="C8" s="4" t="s">
        <v>26</v>
      </c>
      <c r="D8" s="4" t="s">
        <v>27</v>
      </c>
      <c r="E8" s="8"/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 t="str">
        <f t="shared" si="0"/>
        <v>호주</v>
      </c>
      <c r="C9" s="4" t="s">
        <v>30</v>
      </c>
      <c r="D9" s="4" t="s">
        <v>31</v>
      </c>
      <c r="E9" s="8"/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 t="str">
        <f t="shared" si="0"/>
        <v>미국</v>
      </c>
      <c r="C10" s="4" t="s">
        <v>33</v>
      </c>
      <c r="D10" s="4" t="s">
        <v>34</v>
      </c>
      <c r="E10" s="8"/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 t="str">
        <f t="shared" si="0"/>
        <v>한국</v>
      </c>
      <c r="C11" s="4" t="s">
        <v>36</v>
      </c>
      <c r="D11" s="4" t="s">
        <v>37</v>
      </c>
      <c r="E11" s="8"/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 t="str">
        <f t="shared" si="0"/>
        <v>호주</v>
      </c>
      <c r="C12" s="4" t="s">
        <v>39</v>
      </c>
      <c r="D12" s="4" t="s">
        <v>40</v>
      </c>
      <c r="E12" s="8"/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 t="str">
        <f t="shared" si="0"/>
        <v>한국</v>
      </c>
      <c r="C13" s="4" t="s">
        <v>42</v>
      </c>
      <c r="D13" s="4" t="s">
        <v>43</v>
      </c>
      <c r="E13" s="8"/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 t="str">
        <f t="shared" si="0"/>
        <v>미국</v>
      </c>
      <c r="C14" s="4" t="s">
        <v>45</v>
      </c>
      <c r="D14" s="4" t="s">
        <v>46</v>
      </c>
      <c r="E14" s="8"/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 t="str">
        <f t="shared" si="0"/>
        <v>미국</v>
      </c>
      <c r="C15" s="4" t="s">
        <v>48</v>
      </c>
      <c r="D15" s="4" t="s">
        <v>49</v>
      </c>
      <c r="E15" s="8"/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 t="str">
        <f t="shared" si="0"/>
        <v>한국</v>
      </c>
      <c r="C16" s="4" t="s">
        <v>51</v>
      </c>
      <c r="D16" s="4" t="s">
        <v>52</v>
      </c>
      <c r="E16" s="8"/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 t="str">
        <f t="shared" si="0"/>
        <v>호주</v>
      </c>
      <c r="C17" s="4" t="s">
        <v>54</v>
      </c>
      <c r="D17" s="4" t="s">
        <v>55</v>
      </c>
      <c r="E17" s="8"/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 t="str">
        <f t="shared" si="0"/>
        <v>한국</v>
      </c>
      <c r="C18" s="4" t="s">
        <v>57</v>
      </c>
      <c r="D18" s="4" t="s">
        <v>58</v>
      </c>
      <c r="E18" s="8"/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 t="str">
        <f t="shared" si="0"/>
        <v>호주</v>
      </c>
      <c r="C19" s="4" t="s">
        <v>60</v>
      </c>
      <c r="D19" s="4" t="s">
        <v>61</v>
      </c>
      <c r="E19" s="8"/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 t="str">
        <f t="shared" si="0"/>
        <v>해당지사없음</v>
      </c>
      <c r="C20" s="4" t="s">
        <v>63</v>
      </c>
      <c r="D20" s="4" t="s">
        <v>64</v>
      </c>
      <c r="E20" s="8"/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 t="str">
        <f t="shared" si="0"/>
        <v>한국</v>
      </c>
      <c r="C21" s="4" t="s">
        <v>66</v>
      </c>
      <c r="D21" s="4" t="s">
        <v>67</v>
      </c>
      <c r="E21" s="8"/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 t="str">
        <f t="shared" si="0"/>
        <v>한국</v>
      </c>
      <c r="C22" s="4" t="s">
        <v>69</v>
      </c>
      <c r="D22" s="4" t="s">
        <v>70</v>
      </c>
      <c r="E22" s="8"/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 t="str">
        <f t="shared" si="0"/>
        <v>호주</v>
      </c>
      <c r="C23" s="4" t="s">
        <v>72</v>
      </c>
      <c r="D23" s="4" t="s">
        <v>73</v>
      </c>
      <c r="E23" s="8"/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 t="str">
        <f t="shared" si="0"/>
        <v>한국</v>
      </c>
      <c r="C24" s="4" t="s">
        <v>75</v>
      </c>
      <c r="D24" s="4" t="s">
        <v>76</v>
      </c>
      <c r="E24" s="8"/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 t="str">
        <f t="shared" si="0"/>
        <v>한국</v>
      </c>
      <c r="C25" s="4" t="s">
        <v>78</v>
      </c>
      <c r="D25" s="4" t="s">
        <v>79</v>
      </c>
      <c r="E25" s="8"/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 t="str">
        <f t="shared" si="0"/>
        <v>미국</v>
      </c>
      <c r="C26" s="4" t="s">
        <v>81</v>
      </c>
      <c r="D26" s="4" t="s">
        <v>82</v>
      </c>
      <c r="E26" s="8"/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 t="str">
        <f t="shared" si="0"/>
        <v>호주</v>
      </c>
      <c r="C27" s="4" t="s">
        <v>84</v>
      </c>
      <c r="D27" s="4" t="s">
        <v>85</v>
      </c>
      <c r="E27" s="8"/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 t="str">
        <f t="shared" si="0"/>
        <v>미국</v>
      </c>
      <c r="C28" s="4" t="s">
        <v>87</v>
      </c>
      <c r="D28" s="4" t="s">
        <v>88</v>
      </c>
      <c r="E28" s="8"/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 t="str">
        <f t="shared" si="0"/>
        <v>호주</v>
      </c>
      <c r="C29" s="4" t="s">
        <v>90</v>
      </c>
      <c r="D29" s="4" t="s">
        <v>91</v>
      </c>
      <c r="E29" s="8"/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 t="str">
        <f t="shared" si="0"/>
        <v>해당지사없음</v>
      </c>
      <c r="C30" s="4" t="s">
        <v>93</v>
      </c>
      <c r="D30" s="4" t="s">
        <v>94</v>
      </c>
      <c r="E30" s="8"/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 t="str">
        <f t="shared" si="0"/>
        <v>호주</v>
      </c>
      <c r="C31" s="4" t="s">
        <v>96</v>
      </c>
      <c r="D31" s="4" t="s">
        <v>97</v>
      </c>
      <c r="E31" s="8"/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39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40"/>
      <c r="D35" s="12">
        <v>3.9</v>
      </c>
      <c r="E35" s="12">
        <v>4.9000000000000004</v>
      </c>
      <c r="F35" s="12">
        <v>5.9</v>
      </c>
      <c r="H35" s="4" t="s">
        <v>9</v>
      </c>
      <c r="I35" s="4" t="e">
        <f t="array" ref="I35">INDEX($C$3:$C$31,MATCH(IF(($F$3:$F$31=H35)*MIN(LEFT($D$3:$D$31,2)*1),$C$3:$C$31),($F$3:$F$31=H35)*MIN((LEFT($D$3:$D$31,2)*1)*$C$3:$C$31)))</f>
        <v>#N/A</v>
      </c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ROUND(AVERAGE(IF(($F$3:$F$31=$C36)*($G$3:$G$31&lt;=D$35)*($G$3:$G$31&gt;=D$34),$H$3:$H$31)),1)</f>
        <v>2.5</v>
      </c>
      <c r="E36" s="13">
        <f t="array" ref="E36">ROUND(AVERAGE(IF(($F$3:$F$31=$C36)*($G$3:$G$31&lt;=E$35)*($G$3:$G$31&gt;=E$34),$H$3:$H$31)),1)</f>
        <v>5</v>
      </c>
      <c r="F36" s="13">
        <f t="array" ref="F36">ROUND(AVERAGE(IF(($F$3:$F$31=$C36)*($G$3:$G$31&lt;=F$35)*($G$3:$G$31&gt;=F$34),$H$3:$H$31)),1)</f>
        <v>3</v>
      </c>
      <c r="H36" s="4" t="s">
        <v>17</v>
      </c>
      <c r="I36" s="4"/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ROUND(AVERAGE(IF(($F$3:$F$31=$C37)*($G$3:$G$31&lt;=D$35)*($G$3:$G$31&gt;=D$34),$H$3:$H$31)),1)</f>
        <v>4.8</v>
      </c>
      <c r="E37" s="13">
        <f t="array" ref="E37">ROUND(AVERAGE(IF(($F$3:$F$31=$C37)*($G$3:$G$31&lt;=E$35)*($G$3:$G$31&gt;=E$34),$H$3:$H$31)),1)</f>
        <v>1</v>
      </c>
      <c r="F37" s="13">
        <f t="array" ref="F37">ROUND(AVERAGE(IF(($F$3:$F$31=$C37)*($G$3:$G$31&lt;=F$35)*($G$3:$G$31&gt;=F$34),$H$3:$H$31)),1)</f>
        <v>4</v>
      </c>
      <c r="H37" s="4" t="s">
        <v>13</v>
      </c>
      <c r="I37" s="4"/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ROUND(AVERAGE(IF(($F$3:$F$31=$C38)*($G$3:$G$31&lt;=D$35)*($G$3:$G$31&gt;=D$34),$H$3:$H$31)),1)</f>
        <v>4</v>
      </c>
      <c r="E38" s="13">
        <f t="array" ref="E38">ROUND(AVERAGE(IF(($F$3:$F$31=$C38)*($G$3:$G$31&lt;=E$35)*($G$3:$G$31&gt;=E$34),$H$3:$H$31)),1)</f>
        <v>2</v>
      </c>
      <c r="F38" s="13">
        <f t="array" ref="F38">ROUND(AVERAGE(IF(($F$3:$F$31=$C38)*($G$3:$G$31&lt;=F$35)*($G$3:$G$31&gt;=F$34),$H$3:$H$31)),1)</f>
        <v>5</v>
      </c>
      <c r="H38" s="4" t="s">
        <v>28</v>
      </c>
      <c r="I38" s="4"/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ROUND(AVERAGE(IF(($F$3:$F$31=$C39)*($G$3:$G$31&lt;=D$35)*($G$3:$G$31&gt;=D$34),$H$3:$H$31)),1)</f>
        <v>2.5</v>
      </c>
      <c r="E39" s="13">
        <f t="array" ref="E39">ROUND(AVERAGE(IF(($F$3:$F$31=$C39)*($G$3:$G$31&lt;=E$35)*($G$3:$G$31&gt;=E$34),$H$3:$H$31)),1)</f>
        <v>1</v>
      </c>
      <c r="F39" s="13">
        <f t="array" ref="F39">ROUND(AVERAGE(IF(($F$3:$F$31=$C39)*($G$3:$G$31&lt;=F$35)*($G$3:$G$31&gt;=F$34),$H$3:$H$31)),1)</f>
        <v>3.5</v>
      </c>
      <c r="H39" s="4" t="s">
        <v>21</v>
      </c>
      <c r="I39" s="4"/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ROUND(AVERAGE(IF(($F$3:$F$31=$C40)*($G$3:$G$31&lt;=D$35)*($G$3:$G$31&gt;=D$34),$H$3:$H$31)),1)</f>
        <v>4</v>
      </c>
      <c r="E40" s="13">
        <f t="array" ref="E40">ROUND(AVERAGE(IF(($F$3:$F$31=$C40)*($G$3:$G$31&lt;=E$35)*($G$3:$G$31&gt;=E$34),$H$3:$H$31)),1)</f>
        <v>7</v>
      </c>
      <c r="F40" s="13">
        <f t="array" ref="F40">ROUND(AVERAGE(IF(($F$3:$F$31=$C40)*($G$3:$G$31&lt;=F$35)*($G$3:$G$31&gt;=F$34),$H$3:$H$31)),1)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H8" sqref="H8"/>
    </sheetView>
  </sheetViews>
  <sheetFormatPr defaultRowHeight="17.399999999999999" x14ac:dyDescent="0.4"/>
  <cols>
    <col min="1" max="1" width="2.5" customWidth="1"/>
    <col min="2" max="2" width="14.19921875" bestFit="1" customWidth="1"/>
    <col min="3" max="3" width="11.8984375" bestFit="1" customWidth="1"/>
    <col min="4" max="9" width="14.19921875" bestFit="1" customWidth="1"/>
    <col min="10" max="10" width="18.796875" bestFit="1" customWidth="1"/>
    <col min="11" max="11" width="13" bestFit="1" customWidth="1"/>
  </cols>
  <sheetData>
    <row r="1" spans="2:9" x14ac:dyDescent="0.4">
      <c r="B1" s="21" t="s">
        <v>156</v>
      </c>
      <c r="C1" t="s">
        <v>229</v>
      </c>
    </row>
    <row r="3" spans="2:9" x14ac:dyDescent="0.4">
      <c r="D3" s="21" t="s">
        <v>232</v>
      </c>
      <c r="E3" s="21" t="s">
        <v>240</v>
      </c>
    </row>
    <row r="4" spans="2:9" x14ac:dyDescent="0.4">
      <c r="D4" t="s">
        <v>233</v>
      </c>
      <c r="F4" t="s">
        <v>234</v>
      </c>
      <c r="H4" t="s">
        <v>235</v>
      </c>
    </row>
    <row r="5" spans="2:9" x14ac:dyDescent="0.4">
      <c r="B5" s="21" t="s">
        <v>237</v>
      </c>
      <c r="C5" s="21" t="s">
        <v>230</v>
      </c>
      <c r="D5" t="s">
        <v>241</v>
      </c>
      <c r="E5" t="s">
        <v>236</v>
      </c>
      <c r="F5" t="s">
        <v>241</v>
      </c>
      <c r="G5" t="s">
        <v>236</v>
      </c>
      <c r="H5" t="s">
        <v>241</v>
      </c>
      <c r="I5" t="s">
        <v>236</v>
      </c>
    </row>
    <row r="6" spans="2:9" x14ac:dyDescent="0.4">
      <c r="B6" t="s">
        <v>238</v>
      </c>
      <c r="E6" s="23"/>
      <c r="G6" s="23"/>
      <c r="I6" s="23"/>
    </row>
    <row r="7" spans="2:9" x14ac:dyDescent="0.4">
      <c r="C7" s="22">
        <v>0.39583333333333331</v>
      </c>
      <c r="E7" s="23"/>
      <c r="G7" s="23"/>
      <c r="H7">
        <v>1</v>
      </c>
      <c r="I7" s="23">
        <v>70000</v>
      </c>
    </row>
    <row r="8" spans="2:9" x14ac:dyDescent="0.4">
      <c r="C8" s="22">
        <v>0.40972222222222221</v>
      </c>
      <c r="E8" s="23"/>
      <c r="G8" s="23"/>
      <c r="H8">
        <v>1</v>
      </c>
      <c r="I8" s="23">
        <v>480000</v>
      </c>
    </row>
    <row r="9" spans="2:9" x14ac:dyDescent="0.4">
      <c r="C9" s="22">
        <v>0.43055555555555558</v>
      </c>
      <c r="D9">
        <v>1</v>
      </c>
      <c r="E9" s="23">
        <v>840000</v>
      </c>
      <c r="G9" s="23"/>
      <c r="I9" s="23"/>
    </row>
    <row r="10" spans="2:9" x14ac:dyDescent="0.4">
      <c r="C10" s="22">
        <v>0.43541666666666667</v>
      </c>
      <c r="D10">
        <v>1</v>
      </c>
      <c r="E10" s="23">
        <v>720000</v>
      </c>
      <c r="G10" s="23"/>
      <c r="I10" s="23"/>
    </row>
    <row r="11" spans="2:9" x14ac:dyDescent="0.4">
      <c r="B11" t="s">
        <v>242</v>
      </c>
      <c r="D11">
        <v>0</v>
      </c>
      <c r="E11" s="23">
        <v>1560000</v>
      </c>
      <c r="G11" s="23"/>
      <c r="H11">
        <v>0</v>
      </c>
      <c r="I11" s="23">
        <v>550000</v>
      </c>
    </row>
    <row r="12" spans="2:9" x14ac:dyDescent="0.4">
      <c r="B12" t="s">
        <v>243</v>
      </c>
      <c r="D12" t="s">
        <v>246</v>
      </c>
      <c r="E12" s="23">
        <v>780000</v>
      </c>
      <c r="G12" s="23"/>
      <c r="H12" t="s">
        <v>246</v>
      </c>
      <c r="I12" s="23">
        <v>275000</v>
      </c>
    </row>
    <row r="13" spans="2:9" x14ac:dyDescent="0.4">
      <c r="B13" t="s">
        <v>239</v>
      </c>
      <c r="E13" s="23"/>
      <c r="G13" s="23"/>
      <c r="I13" s="23"/>
    </row>
    <row r="14" spans="2:9" x14ac:dyDescent="0.4">
      <c r="C14" s="22">
        <v>0.72986111111111107</v>
      </c>
      <c r="D14">
        <v>1</v>
      </c>
      <c r="E14" s="23">
        <v>210000</v>
      </c>
      <c r="G14" s="23"/>
      <c r="I14" s="23"/>
    </row>
    <row r="15" spans="2:9" x14ac:dyDescent="0.4">
      <c r="C15" s="22">
        <v>0.73472222222222228</v>
      </c>
      <c r="D15">
        <v>1</v>
      </c>
      <c r="E15" s="23">
        <v>60000</v>
      </c>
      <c r="G15" s="23"/>
      <c r="I15" s="23"/>
    </row>
    <row r="16" spans="2:9" x14ac:dyDescent="0.4">
      <c r="C16" s="22">
        <v>0.73750000000000004</v>
      </c>
      <c r="E16" s="23"/>
      <c r="F16">
        <v>1</v>
      </c>
      <c r="G16" s="23">
        <v>420000</v>
      </c>
      <c r="I16" s="23"/>
    </row>
    <row r="17" spans="2:9" x14ac:dyDescent="0.4">
      <c r="C17" s="22">
        <v>0.74097222222222225</v>
      </c>
      <c r="D17">
        <v>1</v>
      </c>
      <c r="E17" s="23">
        <v>210000</v>
      </c>
      <c r="G17" s="23"/>
      <c r="I17" s="23"/>
    </row>
    <row r="18" spans="2:9" x14ac:dyDescent="0.4">
      <c r="C18" s="22">
        <v>0.74722222222222223</v>
      </c>
      <c r="E18" s="23"/>
      <c r="F18">
        <v>1</v>
      </c>
      <c r="G18" s="23">
        <v>210000</v>
      </c>
      <c r="I18" s="23"/>
    </row>
    <row r="19" spans="2:9" x14ac:dyDescent="0.4">
      <c r="B19" t="s">
        <v>244</v>
      </c>
      <c r="D19">
        <v>0</v>
      </c>
      <c r="E19" s="23">
        <v>480000</v>
      </c>
      <c r="F19">
        <v>0</v>
      </c>
      <c r="G19" s="23">
        <v>630000</v>
      </c>
      <c r="I19" s="23"/>
    </row>
    <row r="20" spans="2:9" x14ac:dyDescent="0.4">
      <c r="B20" t="s">
        <v>245</v>
      </c>
      <c r="D20" t="s">
        <v>246</v>
      </c>
      <c r="E20" s="23">
        <v>160000</v>
      </c>
      <c r="F20" t="s">
        <v>246</v>
      </c>
      <c r="G20" s="23">
        <v>315000</v>
      </c>
      <c r="I20" s="23"/>
    </row>
    <row r="21" spans="2:9" x14ac:dyDescent="0.4">
      <c r="B21" t="s">
        <v>231</v>
      </c>
      <c r="D21">
        <v>5</v>
      </c>
      <c r="E21" s="23">
        <v>2040000</v>
      </c>
      <c r="F21">
        <v>2</v>
      </c>
      <c r="G21" s="23">
        <v>630000</v>
      </c>
      <c r="H21">
        <v>2</v>
      </c>
      <c r="I21" s="23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0FB7D-3B20-468D-BB6F-62E89A10AEA6}">
  <sheetPr codeName="Sheet8"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27" t="s">
        <v>253</v>
      </c>
      <c r="C2" s="28"/>
      <c r="D2" s="34"/>
      <c r="E2" s="34"/>
      <c r="F2" s="34"/>
    </row>
    <row r="3" spans="2:6" collapsed="1" x14ac:dyDescent="0.4">
      <c r="B3" s="26"/>
      <c r="C3" s="26"/>
      <c r="D3" s="35" t="s">
        <v>255</v>
      </c>
      <c r="E3" s="35" t="s">
        <v>250</v>
      </c>
      <c r="F3" s="35" t="s">
        <v>252</v>
      </c>
    </row>
    <row r="4" spans="2:6" ht="46.8" hidden="1" outlineLevel="1" x14ac:dyDescent="0.4">
      <c r="B4" s="30"/>
      <c r="C4" s="30"/>
      <c r="E4" s="37" t="s">
        <v>251</v>
      </c>
      <c r="F4" s="37" t="s">
        <v>251</v>
      </c>
    </row>
    <row r="5" spans="2:6" x14ac:dyDescent="0.4">
      <c r="B5" s="31" t="s">
        <v>254</v>
      </c>
      <c r="C5" s="32"/>
      <c r="D5" s="29"/>
      <c r="E5" s="29"/>
      <c r="F5" s="29"/>
    </row>
    <row r="6" spans="2:6" outlineLevel="1" x14ac:dyDescent="0.4">
      <c r="B6" s="30"/>
      <c r="C6" s="30" t="s">
        <v>247</v>
      </c>
      <c r="D6" s="24">
        <v>0.4</v>
      </c>
      <c r="E6" s="36">
        <v>0.45</v>
      </c>
      <c r="F6" s="36">
        <v>0.35</v>
      </c>
    </row>
    <row r="7" spans="2:6" outlineLevel="1" x14ac:dyDescent="0.4">
      <c r="B7" s="30"/>
      <c r="C7" s="30" t="s">
        <v>248</v>
      </c>
      <c r="D7" s="24">
        <v>0.4</v>
      </c>
      <c r="E7" s="36">
        <v>0.35</v>
      </c>
      <c r="F7" s="36">
        <v>0.45</v>
      </c>
    </row>
    <row r="8" spans="2:6" x14ac:dyDescent="0.4">
      <c r="B8" s="31" t="s">
        <v>256</v>
      </c>
      <c r="C8" s="32"/>
      <c r="D8" s="29"/>
      <c r="E8" s="29"/>
      <c r="F8" s="29"/>
    </row>
    <row r="9" spans="2:6" ht="18" outlineLevel="1" thickBot="1" x14ac:dyDescent="0.45">
      <c r="B9" s="33"/>
      <c r="C9" s="33" t="s">
        <v>249</v>
      </c>
      <c r="D9" s="25">
        <v>92.4</v>
      </c>
      <c r="E9" s="25">
        <v>92.45</v>
      </c>
      <c r="F9" s="25">
        <v>92.35</v>
      </c>
    </row>
    <row r="10" spans="2:6" x14ac:dyDescent="0.4">
      <c r="B10" t="s">
        <v>257</v>
      </c>
    </row>
    <row r="11" spans="2:6" x14ac:dyDescent="0.4">
      <c r="B11" t="s">
        <v>258</v>
      </c>
    </row>
    <row r="12" spans="2:6" x14ac:dyDescent="0.4">
      <c r="B12" t="s">
        <v>259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F3" sqref="F3 F4 F5 F6 F7 F8 F9 F10 F11 F12 F13 F14 F15 F16 F17 F18 F19 F20 F21 F22 F23"/>
    </sheetView>
  </sheetViews>
  <sheetFormatPr defaultRowHeight="17.399999999999999" x14ac:dyDescent="0.4"/>
  <sheetData>
    <row r="1" spans="1:11" x14ac:dyDescent="0.4">
      <c r="A1" s="14" t="s">
        <v>98</v>
      </c>
      <c r="B1" s="14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41" t="s">
        <v>124</v>
      </c>
      <c r="I2" s="41"/>
      <c r="J2" s="41"/>
      <c r="K2" s="41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 t="shared" ref="F3:F23" si="0"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 t="shared" si="0"/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 t="shared" si="0"/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 t="shared" si="0"/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 t="shared" si="0"/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 t="shared" si="0"/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 t="shared" si="0"/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 t="shared" si="0"/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 t="shared" si="0"/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 t="shared" si="0"/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 t="shared" si="0"/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 t="shared" si="0"/>
        <v>98.800000000000011</v>
      </c>
      <c r="H14" s="14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 t="shared" si="0"/>
        <v>93.2</v>
      </c>
      <c r="H15" s="14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 t="shared" si="0"/>
        <v>88</v>
      </c>
      <c r="H16" s="14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 t="shared" si="0"/>
        <v>85.4</v>
      </c>
      <c r="H17" s="14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 t="shared" si="0"/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 t="shared" si="0"/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 t="shared" si="0"/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 t="shared" si="0"/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 t="shared" si="0"/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 t="shared" si="0"/>
        <v>81.8</v>
      </c>
    </row>
  </sheetData>
  <scenarios current="0" sqref="F3">
    <scenario name="중간비율증가" locked="1" count="2" user="이세양" comment="만든 사람 이세양 날짜 2025-07-28">
      <inputCells r="J4" val="0.45" numFmtId="9"/>
      <inputCells r="K4" val="0.35" numFmtId="9"/>
    </scenario>
    <scenario name="기말비율증가" locked="1" count="2" user="이세양" comment="만든 사람 이세양 날짜 2025-07-28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L11" sqref="L11"/>
    </sheetView>
  </sheetViews>
  <sheetFormatPr defaultRowHeight="17.399999999999999" x14ac:dyDescent="0.4"/>
  <cols>
    <col min="3" max="3" width="10.09765625" bestFit="1" customWidth="1"/>
    <col min="4" max="4" width="13" bestFit="1" customWidth="1"/>
    <col min="5" max="5" width="13.8984375" bestFit="1" customWidth="1"/>
    <col min="6" max="6" width="11.3984375" bestFit="1" customWidth="1"/>
    <col min="7" max="7" width="2.59765625" customWidth="1"/>
    <col min="8" max="8" width="11.59765625" customWidth="1"/>
  </cols>
  <sheetData>
    <row r="1" spans="1:6" x14ac:dyDescent="0.4">
      <c r="A1" s="42" t="s">
        <v>193</v>
      </c>
      <c r="B1" s="42"/>
      <c r="C1" s="42"/>
      <c r="D1" s="42"/>
      <c r="E1" s="42"/>
      <c r="F1" s="42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38">
        <v>1201</v>
      </c>
      <c r="E4" s="4" t="s">
        <v>162</v>
      </c>
      <c r="F4" s="16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38">
        <v>21002</v>
      </c>
      <c r="E5" s="4" t="s">
        <v>166</v>
      </c>
      <c r="F5" s="16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38">
        <v>2103</v>
      </c>
      <c r="E6" s="4" t="s">
        <v>169</v>
      </c>
      <c r="F6" s="16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38">
        <v>2302</v>
      </c>
      <c r="E7" s="4" t="s">
        <v>162</v>
      </c>
      <c r="F7" s="16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38">
        <v>1101</v>
      </c>
      <c r="E8" s="4" t="s">
        <v>162</v>
      </c>
      <c r="F8" s="16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38">
        <v>2303</v>
      </c>
      <c r="E9" s="4" t="s">
        <v>162</v>
      </c>
      <c r="F9" s="16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38">
        <v>11303</v>
      </c>
      <c r="E10" s="4" t="s">
        <v>176</v>
      </c>
      <c r="F10" s="16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38">
        <v>31201</v>
      </c>
      <c r="E11" s="4" t="s">
        <v>166</v>
      </c>
      <c r="F11" s="16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38">
        <v>2203</v>
      </c>
      <c r="E12" s="4" t="s">
        <v>169</v>
      </c>
      <c r="F12" s="16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38">
        <v>31101</v>
      </c>
      <c r="E13" s="4" t="s">
        <v>176</v>
      </c>
      <c r="F13" s="16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38">
        <v>2102</v>
      </c>
      <c r="E14" s="4" t="s">
        <v>162</v>
      </c>
      <c r="F14" s="16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38">
        <v>1302</v>
      </c>
      <c r="E15" s="4" t="s">
        <v>185</v>
      </c>
      <c r="F15" s="16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38">
        <v>2301</v>
      </c>
      <c r="E16" s="4" t="s">
        <v>185</v>
      </c>
      <c r="F16" s="16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38">
        <v>1301</v>
      </c>
      <c r="E17" s="4" t="s">
        <v>185</v>
      </c>
      <c r="F17" s="16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38">
        <v>31104</v>
      </c>
      <c r="E18" s="4" t="s">
        <v>166</v>
      </c>
      <c r="F18" s="16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38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7" workbookViewId="0">
      <selection activeCell="M19" sqref="M19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7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4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4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4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4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4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tabSelected="1" workbookViewId="0">
      <selection activeCell="H17" sqref="H17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20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838200</xdr:colOff>
                <xdr:row>1</xdr:row>
                <xdr:rowOff>144780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이세양</cp:lastModifiedBy>
  <cp:lastPrinted>2025-07-28T06:00:06Z</cp:lastPrinted>
  <dcterms:created xsi:type="dcterms:W3CDTF">2023-07-14T11:40:39Z</dcterms:created>
  <dcterms:modified xsi:type="dcterms:W3CDTF">2025-07-28T06:05:58Z</dcterms:modified>
</cp:coreProperties>
</file>