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ebto\Desktop\김준우\제출\"/>
    </mc:Choice>
  </mc:AlternateContent>
  <xr:revisionPtr revIDLastSave="0" documentId="13_ncr:1_{16306A50-5568-4F98-BD1E-81A95B0B5616}" xr6:coauthVersionLast="47" xr6:coauthVersionMax="47" xr10:uidLastSave="{00000000-0000-0000-0000-000000000000}"/>
  <bookViews>
    <workbookView xWindow="-120" yWindow="-120" windowWidth="38640" windowHeight="21120" tabRatio="804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eta.RIGHT" hidden="1" xlm="1">#NAME?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2" l="1"/>
  <c r="G24" i="2"/>
  <c r="G25" i="2"/>
  <c r="G26" i="2"/>
  <c r="G22" i="2"/>
  <c r="G10" i="2"/>
  <c r="E3" i="4"/>
  <c r="G11" i="2"/>
  <c r="G12" i="2"/>
  <c r="G13" i="2"/>
  <c r="G14" i="2"/>
  <c r="G15" i="2"/>
  <c r="G16" i="2"/>
  <c r="G17" i="2"/>
  <c r="G18" i="2"/>
  <c r="F5" i="2" a="1"/>
  <c r="F5" i="2" s="1"/>
  <c r="E5" i="2" a="1"/>
  <c r="E5" i="2" s="1"/>
  <c r="D5" i="2" a="1"/>
  <c r="D5" i="2" s="1"/>
  <c r="B15" i="1"/>
  <c r="C9" i="4"/>
  <c r="C10" i="4"/>
  <c r="G4" i="8"/>
  <c r="G5" i="8"/>
  <c r="G6" i="8"/>
  <c r="G7" i="8"/>
  <c r="G8" i="8"/>
  <c r="G9" i="8"/>
  <c r="G10" i="8"/>
  <c r="H11" i="2" a="1"/>
  <c r="H17" i="2" a="1"/>
  <c r="H18" i="2" a="1"/>
  <c r="H13" i="2" a="1"/>
  <c r="H14" i="2" a="1"/>
  <c r="H15" i="2" a="1"/>
  <c r="H12" i="2" a="1"/>
  <c r="H16" i="2" a="1"/>
  <c r="H10" i="2" a="1"/>
  <c r="H16" i="2" l="1"/>
  <c r="H12" i="2"/>
  <c r="H15" i="2"/>
  <c r="H14" i="2"/>
  <c r="H13" i="2"/>
  <c r="H18" i="2"/>
  <c r="H17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5DCA9B-3409-4513-AEA9-336F843FE4C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94ACADD-B2C2-4E9D-A290-685E49D5D96F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webto\Desktop\김준우\길벗컴활1급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<sst xmlns="http://schemas.openxmlformats.org/spreadsheetml/2006/main" count="324" uniqueCount="227">
  <si>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</si>
  <si>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</si>
  <si>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</si>
  <si>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</si>
  <si>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</si>
  <si>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</si>
  <si>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</si>
  <si>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</si>
  <si>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</si>
  <si>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</si>
  <si>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</si>
  <si>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</si>
  <si>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</si>
  <si>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</si>
  <si>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</si>
  <si>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</si>
  <si>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</si>
  <si>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</si>
  <si>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</si>
  <si>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</si>
  <si>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</si>
  <si>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</si>
  <si>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</si>
  <si>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</si>
  <si>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</si>
  <si>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</si>
  <si>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</si>
  <si>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</si>
  <si>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</si>
  <si>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</si>
  <si>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</si>
  <si>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</si>
  <si>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</si>
  <si>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</si>
  <si>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</si>
  <si>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</si>
  <si>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</si>
  <si>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</si>
  <si>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</si>
  <si>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</si>
  <si>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</si>
  <si>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</si>
  <si>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</si>
  <si>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</si>
  <si>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</si>
  <si>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</si>
  <si>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</si>
  <si>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</si>
  <si>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</si>
  <si>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</si>
  <si>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</si>
  <si>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</si>
  <si>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</si>
  <si>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</si>
  <si>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</si>
  <si>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</si>
  <si>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</si>
  <si>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</si>
  <si>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</si>
  <si>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</si>
  <si>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</si>
  <si>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</si>
  <si>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</si>
  <si>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</si>
  <si>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</si>
  <si>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</si>
  <si>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</si>
  <si>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</si>
  <si>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</si>
  <si>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</si>
  <si>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</si>
  <si>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</si>
  <si>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</si>
  <si>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</si>
  <si>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</si>
  <si>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</si>
  <si>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</si>
  <si>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</si>
  <si>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</si>
  <si>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</si>
  <si>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</si>
  <si>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</si>
  <si>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</si>
  <si>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</si>
  <si>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</si>
  <si>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</si>
  <si>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</si>
  <si>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</si>
  <si>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</si>
  <si>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</si>
  <si>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</si>
  <si>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</si>
  <si>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</si>
  <si>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</si>
  <si>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</si>
  <si>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</si>
  <si>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</si>
  <si>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</si>
  <si>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</si>
  <si>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</si>
  <si>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</si>
  <si>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</si>
  <si>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</si>
  <si>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</si>
  <si>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</si>
  <si>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</si>
  <si>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</si>
  <si>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</si>
  <si>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</si>
  <si>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</si>
  <si>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</si>
  <si>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</si>
  <si>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</si>
  <si>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</si>
  <si>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</si>
  <si>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</si>
  <si>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</si>
  <si>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</si>
  <si>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</si>
  <si>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</si>
  <si>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</si>
  <si>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</si>
  <si>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</si>
  <si>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</si>
  <si>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</si>
  <si>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</si>
  <si>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</si>
  <si>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</si>
  <si>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</si>
  <si>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</si>
  <si>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</si>
  <si>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</si>
  <si>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</si>
  <si>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</si>
  <si>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</si>
  <si>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</si>
  <si>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</si>
  <si>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</si>
  <si>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</si>
  <si>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</si>
  <si>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</si>
  <si>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</si>
  <si>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</si>
  <si>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</si>
  <si>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</si>
  <si>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</si>
  <si>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</si>
  <si>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</si>
  <si>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</si>
  <si>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</si>
  <si>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</si>
  <si>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</si>
  <si>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</si>
  <si>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</si>
  <si>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</si>
  <si>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</si>
  <si>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</si>
  <si>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</si>
  <si>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</si>
  <si>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</si>
  <si>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</si>
  <si>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</si>
  <si>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</si>
  <si>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</si>
  <si>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</si>
  <si>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</si>
  <si>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</si>
  <si>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</si>
  <si>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</si>
  <si>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</si>
  <si>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</si>
  <si>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</si>
  <si>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</si>
  <si>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</si>
  <si>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</si>
  <si>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</si>
  <si>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</si>
  <si>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</si>
  <si>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</si>
  <si>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</si>
  <si>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</si>
  <si>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</si>
  <si>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</si>
  <si>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</si>
  <si>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</si>
  <si>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</si>
  <si>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</si>
  <si>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</si>
  <si>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</si>
  <si>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</si>
  <si>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</si>
  <si>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</si>
  <si>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</si>
  <si>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</si>
  <si>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</si>
  <si>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</si>
  <si>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</si>
  <si>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</si>
  <si>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</si>
  <si>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</si>
  <si>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</si>
  <si>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</si>
  <si>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</si>
  <si>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</si>
  <si>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</si>
  <si>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</si>
  <si>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</si>
  <si>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</si>
  <si>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</si>
  <si>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</si>
  <si>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</si>
  <si>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총합계</t>
  </si>
  <si>
    <t>입고일자</t>
  </si>
  <si>
    <t>입고일자(연도)</t>
  </si>
  <si>
    <t>입고일자(분기)</t>
  </si>
  <si>
    <t>2022</t>
  </si>
  <si>
    <t>2023</t>
  </si>
  <si>
    <t>분기2</t>
  </si>
  <si>
    <t>분기3</t>
  </si>
  <si>
    <t>분기4</t>
  </si>
  <si>
    <t>분기1</t>
  </si>
  <si>
    <t>All</t>
  </si>
  <si>
    <t>최소값: 제작년도</t>
  </si>
  <si>
    <t>최소값: 가격</t>
  </si>
  <si>
    <t>2022 요약</t>
  </si>
  <si>
    <t>2023 요약</t>
  </si>
  <si>
    <t>총급여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</si>
</sst>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3" formatCode="[&gt;=10]&quot;♣ &quot;00;[Red][=0]&quot;※&quot;;[Blue]00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83" fontId="5" fillId="0" borderId="1" xfId="2" applyNumberFormat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18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28575</xdr:rowOff>
    </xdr:from>
    <xdr:to>
      <xdr:col>4</xdr:col>
      <xdr:colOff>876300</xdr:colOff>
      <xdr:row>13</xdr:row>
      <xdr:rowOff>171450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CE9FB1AD-DF0F-D853-D303-95F77FF7B277}"/>
            </a:ext>
          </a:extLst>
        </xdr:cNvPr>
        <xdr:cNvSpPr/>
      </xdr:nvSpPr>
      <xdr:spPr>
        <a:xfrm>
          <a:off x="2819400" y="2552700"/>
          <a:ext cx="876300" cy="352425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5</xdr:col>
      <xdr:colOff>0</xdr:colOff>
      <xdr:row>12</xdr:row>
      <xdr:rowOff>28575</xdr:rowOff>
    </xdr:from>
    <xdr:to>
      <xdr:col>5</xdr:col>
      <xdr:colOff>885825</xdr:colOff>
      <xdr:row>13</xdr:row>
      <xdr:rowOff>171450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AF2F821C-1F5D-BE57-9036-8D055557980A}"/>
            </a:ext>
          </a:extLst>
        </xdr:cNvPr>
        <xdr:cNvSpPr/>
      </xdr:nvSpPr>
      <xdr:spPr>
        <a:xfrm>
          <a:off x="3733800" y="2552700"/>
          <a:ext cx="885825" cy="352425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219075</xdr:colOff>
          <xdr:row>2</xdr:row>
          <xdr:rowOff>9525</xdr:rowOff>
        </xdr:from>
        <xdr:to>
          <xdr:col>7</xdr:col>
          <xdr:colOff>552450</xdr:colOff>
          <xdr:row>9</xdr:row>
          <xdr:rowOff>142875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준우" refreshedDate="45666.975446643519" backgroundQuery="1" createdVersion="8" refreshedVersion="8" minRefreshableVersion="3" recordCount="0" supportSubquery="1" supportAdvancedDrill="1" xr:uid="{630A0801-D826-4A79-816B-AB9680A94376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제작년도]" caption="최소값: 제작년도" numFmtId="0" hierarchy="12" level="32767"/>
    <cacheField name="[Measures].[최소값: 가격]" caption="최소값: 가격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2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E5B873-8595-4128-B68B-172DEFCD0286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ubtotalTop="0" showAll="0" defaultSubtotal="0"/>
    <pivotField dataField="1" compact="0" subtotalTop="0" showAll="0" defaultSubtota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5" subtotal="min" baseField="3" baseItem="0"/>
    <dataField name="최소값: 제작년도" fld="4" subtotal="min" baseField="3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제작년도"/>
    <pivotHierarchy dragToData="1" caption="최소값: 가격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workbookViewId="0">
      <selection activeCell="G4" sqref="G4:G12"/>
    </sheetView>
  </sheetViews>
  <sheetFormatPr defaultRowHeight="16.5"/>
  <cols>
    <col min="1" max="1" width="2" customWidth="1"/>
    <col min="2" max="2" width="11" bestFit="1" customWidth="1"/>
    <col min="3" max="3" width="17.25" bestFit="1" customWidth="1"/>
    <col min="4" max="4" width="13.125" bestFit="1" customWidth="1"/>
    <col min="6" max="6" width="11" bestFit="1" customWidth="1"/>
    <col min="7" max="7" width="8.875" customWidth="1"/>
  </cols>
  <sheetData>
    <row r="1" spans="2:7">
      <c r="B1" t="s">
        <v>199</v>
      </c>
    </row>
    <row r="2" spans="2:7">
      <c r="G2" t="s">
        <v>188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189</v>
      </c>
    </row>
    <row r="4" spans="2:7">
      <c r="B4" s="4" t="s">
        <v>7</v>
      </c>
      <c r="C4" s="4" t="s">
        <v>8</v>
      </c>
      <c r="D4" s="4" t="s">
        <v>190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191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192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193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194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195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196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197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198</v>
      </c>
      <c r="E12" s="4" t="s">
        <v>38</v>
      </c>
      <c r="F12" s="4" t="s">
        <v>39</v>
      </c>
      <c r="G12" s="3">
        <v>879000</v>
      </c>
    </row>
    <row r="14" spans="2:7">
      <c r="B14" t="s">
        <v>209</v>
      </c>
    </row>
    <row r="15" spans="2:7">
      <c r="B15" t="b">
        <f>OR(AND(LEFT(B4,1)="J",OR(F4="도소매",F4="출판인쇄")),AND(LEFT(B4,1)="S",E4="윤철수"))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189</v>
      </c>
    </row>
    <row r="18" spans="2:7">
      <c r="B18" s="4" t="s">
        <v>14</v>
      </c>
      <c r="C18" s="4" t="s">
        <v>15</v>
      </c>
      <c r="D18" s="4" t="s">
        <v>192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193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194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198</v>
      </c>
      <c r="E21" s="4" t="s">
        <v>38</v>
      </c>
      <c r="F21" s="4" t="s">
        <v>39</v>
      </c>
      <c r="G21" s="3">
        <v>879000</v>
      </c>
    </row>
  </sheetData>
  <sheetProtection sort="0"/>
  <phoneticPr fontId="1" type="noConversion"/>
  <conditionalFormatting sqref="B4:G12">
    <cfRule type="expression" dxfId="0" priority="1">
      <formula>(MAX($G$4:$G$12))+(MIN($G$4:$G$12))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145" zoomScaleNormal="100" zoomScaleSheetLayoutView="145" workbookViewId="0">
      <selection activeCell="J12" sqref="J12"/>
    </sheetView>
  </sheetViews>
  <sheetFormatPr defaultRowHeight="16.5"/>
  <cols>
    <col min="1" max="1" width="2.75" customWidth="1"/>
    <col min="3" max="3" width="11.125" customWidth="1"/>
    <col min="4" max="4" width="10.125" customWidth="1"/>
    <col min="6" max="6" width="11.1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28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28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28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28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28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28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28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7" zoomScaleNormal="100" workbookViewId="0">
      <selection activeCell="G10" sqref="G10"/>
    </sheetView>
  </sheetViews>
  <sheetFormatPr defaultRowHeight="16.5"/>
  <cols>
    <col min="1" max="1" width="13" bestFit="1" customWidth="1"/>
    <col min="2" max="2" width="15.75" customWidth="1"/>
    <col min="3" max="3" width="11.25" customWidth="1"/>
    <col min="4" max="4" width="13.375" customWidth="1"/>
    <col min="5" max="5" width="15.625" customWidth="1"/>
    <col min="6" max="6" width="13.375" customWidth="1"/>
    <col min="7" max="7" width="13.2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32" t="s">
        <v>58</v>
      </c>
      <c r="E3" s="33"/>
      <c r="F3" s="34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 t="str">
        <f t="array" ref="D5">INDEX(A10:E18,MATCH(MAX((D10:D18="부장")*($E$10:$E$18)),$E$10:$E$18,0),1)</f>
        <v>이승연</v>
      </c>
      <c r="E5" s="2" t="str">
        <f t="array" ref="E5">INDEX(A10:E18,MATCH(MAX((D10:D18="과장")*($E$10:$E$18)),$E$10:$E$18,0),1)</f>
        <v>김경수</v>
      </c>
      <c r="F5" s="2" t="str">
        <f t="array" ref="F5">INDEX(A10:E18,MATCH(MAX((D10:D18="대리")*($E$10:$E$18)),$E$10:$E$18,0),1)</f>
        <v>지순녀</v>
      </c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226</v>
      </c>
      <c r="H9" s="1" t="s">
        <v>67</v>
      </c>
    </row>
    <row r="10" spans="1:8">
      <c r="A10" s="2" t="s">
        <v>68</v>
      </c>
      <c r="B10" s="2" t="s">
        <v>69</v>
      </c>
      <c r="C10" s="2" t="s">
        <v>70</v>
      </c>
      <c r="D10" s="2" t="s">
        <v>61</v>
      </c>
      <c r="E10" s="4">
        <v>6</v>
      </c>
      <c r="F10" s="3">
        <v>1200000</v>
      </c>
      <c r="G10" s="3">
        <f t="shared" ref="G10:G18" si="0">F10+(F10*VLOOKUP(E10,$A$3:$B$6,2,1)+IF(OR(B10="판매부",C10="1급"),0.01))</f>
        <v>1236000.01</v>
      </c>
      <c r="H10" s="4" t="str" cm="1">
        <f t="array" ref="H10">bk비고(E10)</f>
        <v>급여동결</v>
      </c>
    </row>
    <row r="11" spans="1:8">
      <c r="A11" s="2" t="s">
        <v>71</v>
      </c>
      <c r="B11" s="2" t="s">
        <v>72</v>
      </c>
      <c r="C11" s="2" t="s">
        <v>73</v>
      </c>
      <c r="D11" s="2" t="s">
        <v>60</v>
      </c>
      <c r="E11" s="4">
        <v>10</v>
      </c>
      <c r="F11" s="3">
        <v>1350000</v>
      </c>
      <c r="G11" s="3">
        <f t="shared" si="0"/>
        <v>1417500</v>
      </c>
      <c r="H11" s="4" t="str" cm="1">
        <f t="array" ref="H11">bk비고(E11)</f>
        <v>급여인상</v>
      </c>
    </row>
    <row r="12" spans="1:8">
      <c r="A12" s="2" t="s">
        <v>74</v>
      </c>
      <c r="B12" s="2" t="s">
        <v>69</v>
      </c>
      <c r="C12" s="2" t="s">
        <v>75</v>
      </c>
      <c r="D12" s="2" t="s">
        <v>59</v>
      </c>
      <c r="E12" s="4">
        <v>30</v>
      </c>
      <c r="F12" s="3">
        <v>1450000</v>
      </c>
      <c r="G12" s="3">
        <f t="shared" si="0"/>
        <v>1595000.01</v>
      </c>
      <c r="H12" s="4" t="str" cm="1">
        <f t="array" ref="H12">bk비고(E12)</f>
        <v>승진(급여인상)</v>
      </c>
    </row>
    <row r="13" spans="1:8">
      <c r="A13" s="2" t="s">
        <v>76</v>
      </c>
      <c r="B13" s="2" t="s">
        <v>69</v>
      </c>
      <c r="C13" s="2" t="s">
        <v>73</v>
      </c>
      <c r="D13" s="2" t="s">
        <v>60</v>
      </c>
      <c r="E13" s="4">
        <v>25</v>
      </c>
      <c r="F13" s="3">
        <v>1350000</v>
      </c>
      <c r="G13" s="3">
        <f t="shared" si="0"/>
        <v>1444500.01</v>
      </c>
      <c r="H13" s="4" t="str" cm="1">
        <f t="array" ref="H13">bk비고(E13)</f>
        <v>승진(급여인상)</v>
      </c>
    </row>
    <row r="14" spans="1:8">
      <c r="A14" s="2" t="s">
        <v>77</v>
      </c>
      <c r="B14" s="2" t="s">
        <v>72</v>
      </c>
      <c r="C14" s="2" t="s">
        <v>73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 cm="1">
        <f t="array" ref="H14">bk비고(E14)</f>
        <v>급여인상</v>
      </c>
    </row>
    <row r="15" spans="1:8">
      <c r="A15" s="2" t="s">
        <v>78</v>
      </c>
      <c r="B15" s="2" t="s">
        <v>72</v>
      </c>
      <c r="C15" s="2" t="s">
        <v>70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 cm="1">
        <f t="array" ref="H15">bk비고(E15)</f>
        <v>급여인상</v>
      </c>
    </row>
    <row r="16" spans="1:8">
      <c r="A16" s="2" t="s">
        <v>79</v>
      </c>
      <c r="B16" s="2" t="s">
        <v>72</v>
      </c>
      <c r="C16" s="2" t="s">
        <v>75</v>
      </c>
      <c r="D16" s="2" t="s">
        <v>59</v>
      </c>
      <c r="E16" s="4">
        <v>28</v>
      </c>
      <c r="F16" s="3">
        <v>1450000</v>
      </c>
      <c r="G16" s="3">
        <f t="shared" si="0"/>
        <v>1551500.01</v>
      </c>
      <c r="H16" s="4" t="str" cm="1">
        <f t="array" ref="H16">bk비고(E16)</f>
        <v>승진(급여인상)</v>
      </c>
    </row>
    <row r="17" spans="1:8">
      <c r="A17" s="2" t="s">
        <v>80</v>
      </c>
      <c r="B17" s="2" t="s">
        <v>69</v>
      </c>
      <c r="C17" s="2" t="s">
        <v>75</v>
      </c>
      <c r="D17" s="2" t="s">
        <v>59</v>
      </c>
      <c r="E17" s="4">
        <v>24</v>
      </c>
      <c r="F17" s="3">
        <v>1450000</v>
      </c>
      <c r="G17" s="3">
        <f t="shared" si="0"/>
        <v>1551500.01</v>
      </c>
      <c r="H17" s="4" t="str" cm="1">
        <f t="array" ref="H17">bk비고(E17)</f>
        <v>급여인상</v>
      </c>
    </row>
    <row r="18" spans="1:8">
      <c r="A18" s="2" t="s">
        <v>81</v>
      </c>
      <c r="B18" s="2" t="s">
        <v>69</v>
      </c>
      <c r="C18" s="2" t="s">
        <v>70</v>
      </c>
      <c r="D18" s="2" t="s">
        <v>61</v>
      </c>
      <c r="E18" s="4">
        <v>15</v>
      </c>
      <c r="F18" s="3">
        <v>1200000</v>
      </c>
      <c r="G18" s="3">
        <f t="shared" si="0"/>
        <v>1260000.01</v>
      </c>
      <c r="H18" s="4" t="str" cm="1">
        <f t="array" ref="H18">bk비고(E18)</f>
        <v>급여인상</v>
      </c>
    </row>
    <row r="20" spans="1:8">
      <c r="A20" t="s">
        <v>82</v>
      </c>
      <c r="B20" t="s">
        <v>83</v>
      </c>
      <c r="G20" t="s">
        <v>84</v>
      </c>
    </row>
    <row r="21" spans="1:8">
      <c r="A21" s="2" t="s">
        <v>85</v>
      </c>
      <c r="B21" s="2" t="s">
        <v>86</v>
      </c>
      <c r="C21" s="2" t="s">
        <v>87</v>
      </c>
      <c r="D21" s="2" t="s">
        <v>88</v>
      </c>
      <c r="E21" s="2" t="s">
        <v>89</v>
      </c>
      <c r="F21" s="2" t="s">
        <v>90</v>
      </c>
      <c r="G21" s="1" t="s">
        <v>91</v>
      </c>
      <c r="H21" s="1" t="s">
        <v>92</v>
      </c>
    </row>
    <row r="22" spans="1:8">
      <c r="A22" s="4" t="s">
        <v>68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/>
    </row>
    <row r="23" spans="1:8">
      <c r="A23" s="4" t="s">
        <v>74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1">COUNTBLANK(B23:F23)</f>
        <v>2</v>
      </c>
      <c r="H23" s="2"/>
    </row>
    <row r="24" spans="1:8">
      <c r="A24" s="4" t="s">
        <v>76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1"/>
        <v>0</v>
      </c>
      <c r="H24" s="2"/>
    </row>
    <row r="25" spans="1:8">
      <c r="A25" s="4" t="s">
        <v>80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1"/>
        <v>1</v>
      </c>
      <c r="H25" s="2"/>
    </row>
    <row r="26" spans="1:8">
      <c r="A26" s="4" t="s">
        <v>81</v>
      </c>
      <c r="B26" s="2">
        <v>1</v>
      </c>
      <c r="C26" s="2"/>
      <c r="D26" s="2">
        <v>1</v>
      </c>
      <c r="E26" s="2"/>
      <c r="F26" s="2"/>
      <c r="G26" s="2">
        <f t="shared" si="1"/>
        <v>3</v>
      </c>
      <c r="H26" s="2"/>
    </row>
    <row r="28" spans="1:8">
      <c r="A28" t="s">
        <v>200</v>
      </c>
      <c r="G28" t="s">
        <v>201</v>
      </c>
    </row>
    <row r="29" spans="1:8">
      <c r="A29" s="4" t="s">
        <v>93</v>
      </c>
      <c r="B29" s="4">
        <v>0</v>
      </c>
      <c r="C29" s="4">
        <v>40</v>
      </c>
      <c r="D29" s="4">
        <v>60</v>
      </c>
      <c r="E29" s="4">
        <v>80</v>
      </c>
      <c r="G29" s="2" t="s">
        <v>202</v>
      </c>
      <c r="H29" s="2" t="s">
        <v>203</v>
      </c>
    </row>
    <row r="30" spans="1:8">
      <c r="A30" s="4" t="s">
        <v>92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204</v>
      </c>
      <c r="G32" s="2">
        <v>3</v>
      </c>
      <c r="H32" s="2">
        <v>20</v>
      </c>
    </row>
    <row r="33" spans="1:8">
      <c r="A33" s="4" t="s">
        <v>94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95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208</v>
      </c>
    </row>
    <row r="37" spans="1:8">
      <c r="A37" s="2" t="s">
        <v>96</v>
      </c>
      <c r="B37" s="2" t="s">
        <v>97</v>
      </c>
      <c r="C37" s="2" t="s">
        <v>94</v>
      </c>
      <c r="D37" s="2" t="s">
        <v>98</v>
      </c>
      <c r="E37" s="2" t="s">
        <v>99</v>
      </c>
      <c r="F37" s="2" t="s">
        <v>100</v>
      </c>
      <c r="G37" s="1" t="s">
        <v>101</v>
      </c>
    </row>
    <row r="38" spans="1:8">
      <c r="A38" s="2" t="s">
        <v>102</v>
      </c>
      <c r="B38" s="2" t="s">
        <v>103</v>
      </c>
      <c r="C38" s="9">
        <v>4829</v>
      </c>
      <c r="D38" s="9">
        <v>3420000</v>
      </c>
      <c r="E38" s="9">
        <v>3100000</v>
      </c>
      <c r="F38" s="2">
        <v>8</v>
      </c>
      <c r="G38" s="9"/>
    </row>
    <row r="39" spans="1:8">
      <c r="A39" s="2" t="s">
        <v>102</v>
      </c>
      <c r="B39" s="2" t="s">
        <v>104</v>
      </c>
      <c r="C39" s="9">
        <v>14195</v>
      </c>
      <c r="D39" s="9">
        <v>3090000</v>
      </c>
      <c r="E39" s="9">
        <v>3000000</v>
      </c>
      <c r="F39" s="2">
        <v>5.9</v>
      </c>
      <c r="G39" s="9"/>
    </row>
    <row r="40" spans="1:8">
      <c r="A40" s="2" t="s">
        <v>105</v>
      </c>
      <c r="B40" s="2" t="s">
        <v>106</v>
      </c>
      <c r="C40" s="9">
        <v>8130</v>
      </c>
      <c r="D40" s="9">
        <v>2560000</v>
      </c>
      <c r="E40" s="9">
        <v>2400000</v>
      </c>
      <c r="F40" s="2">
        <v>6.5</v>
      </c>
      <c r="G40" s="9"/>
    </row>
    <row r="41" spans="1:8">
      <c r="A41" s="2" t="s">
        <v>102</v>
      </c>
      <c r="B41" s="2" t="s">
        <v>107</v>
      </c>
      <c r="C41" s="9">
        <v>5797</v>
      </c>
      <c r="D41" s="9">
        <v>2540000</v>
      </c>
      <c r="E41" s="9">
        <v>2450000</v>
      </c>
      <c r="F41" s="2">
        <v>6</v>
      </c>
      <c r="G41" s="9"/>
    </row>
    <row r="42" spans="1:8">
      <c r="A42" s="2" t="s">
        <v>102</v>
      </c>
      <c r="B42" s="2" t="s">
        <v>108</v>
      </c>
      <c r="C42" s="9">
        <v>3168</v>
      </c>
      <c r="D42" s="9">
        <v>2290000</v>
      </c>
      <c r="E42" s="9">
        <v>2450000</v>
      </c>
      <c r="F42" s="2">
        <v>4.9000000000000004</v>
      </c>
      <c r="G42" s="9"/>
    </row>
    <row r="43" spans="1:8">
      <c r="A43" s="2" t="s">
        <v>105</v>
      </c>
      <c r="B43" s="2" t="s">
        <v>109</v>
      </c>
      <c r="C43" s="9">
        <v>114054</v>
      </c>
      <c r="D43" s="9">
        <v>2200000</v>
      </c>
      <c r="E43" s="9">
        <v>2350000</v>
      </c>
      <c r="F43" s="2">
        <v>5.4</v>
      </c>
      <c r="G43" s="9"/>
    </row>
    <row r="44" spans="1:8">
      <c r="A44" s="2" t="s">
        <v>102</v>
      </c>
      <c r="B44" s="2" t="s">
        <v>110</v>
      </c>
      <c r="C44" s="9">
        <v>76947</v>
      </c>
      <c r="D44" s="9">
        <v>1990000</v>
      </c>
      <c r="E44" s="9">
        <v>2100000</v>
      </c>
      <c r="F44" s="2">
        <v>6.7</v>
      </c>
      <c r="G44" s="9"/>
    </row>
    <row r="45" spans="1:8">
      <c r="A45" s="2" t="s">
        <v>105</v>
      </c>
      <c r="B45" s="2" t="s">
        <v>111</v>
      </c>
      <c r="C45" s="9">
        <v>15887</v>
      </c>
      <c r="D45" s="9">
        <v>1640000</v>
      </c>
      <c r="E45" s="9">
        <v>1850000</v>
      </c>
      <c r="F45" s="2">
        <v>4.0999999999999996</v>
      </c>
      <c r="G45" s="9"/>
    </row>
    <row r="47" spans="1:8">
      <c r="A47" s="25" t="s">
        <v>205</v>
      </c>
    </row>
    <row r="48" spans="1:8">
      <c r="A48" s="35" t="s">
        <v>206</v>
      </c>
      <c r="B48" s="35"/>
      <c r="C48" s="1" t="s">
        <v>207</v>
      </c>
    </row>
    <row r="49" spans="1:3">
      <c r="A49" s="26">
        <v>1</v>
      </c>
      <c r="B49" s="27">
        <v>3</v>
      </c>
      <c r="C49" s="4"/>
    </row>
    <row r="50" spans="1:3">
      <c r="A50" s="26">
        <v>3</v>
      </c>
      <c r="B50" s="27">
        <v>6</v>
      </c>
      <c r="C50" s="4"/>
    </row>
    <row r="51" spans="1:3">
      <c r="A51" s="26">
        <v>6</v>
      </c>
      <c r="B51" s="4"/>
      <c r="C51" s="4"/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tabSelected="1" workbookViewId="0">
      <selection sqref="A1:XFD1"/>
    </sheetView>
  </sheetViews>
  <sheetFormatPr defaultRowHeight="16.5"/>
  <cols>
    <col min="1" max="2" width="16.625" bestFit="1" customWidth="1"/>
    <col min="3" max="3" width="11.25" bestFit="1" customWidth="1"/>
    <col min="4" max="4" width="12.5" bestFit="1" customWidth="1"/>
    <col min="5" max="6" width="16.625" bestFit="1" customWidth="1"/>
    <col min="7" max="27" width="14.625" bestFit="1" customWidth="1"/>
    <col min="28" max="28" width="19.375" bestFit="1" customWidth="1"/>
    <col min="29" max="29" width="15.25" bestFit="1" customWidth="1"/>
    <col min="30" max="60" width="14.625" bestFit="1" customWidth="1"/>
    <col min="61" max="61" width="19.375" bestFit="1" customWidth="1"/>
    <col min="62" max="62" width="15.25" bestFit="1" customWidth="1"/>
  </cols>
  <sheetData>
    <row r="3" spans="1:5">
      <c r="A3" s="29" t="s">
        <v>210</v>
      </c>
      <c r="B3" t="s" vm="1">
        <v>221</v>
      </c>
    </row>
    <row r="5" spans="1:5">
      <c r="A5" s="29" t="s">
        <v>213</v>
      </c>
      <c r="B5" s="29" t="s">
        <v>214</v>
      </c>
      <c r="C5" s="29" t="s">
        <v>212</v>
      </c>
      <c r="D5" t="s">
        <v>223</v>
      </c>
      <c r="E5" t="s">
        <v>222</v>
      </c>
    </row>
    <row r="6" spans="1:5">
      <c r="A6" t="s">
        <v>215</v>
      </c>
    </row>
    <row r="7" spans="1:5">
      <c r="B7" t="s">
        <v>217</v>
      </c>
      <c r="D7">
        <v>500</v>
      </c>
      <c r="E7">
        <v>1974</v>
      </c>
    </row>
    <row r="8" spans="1:5">
      <c r="B8" t="s">
        <v>218</v>
      </c>
      <c r="D8">
        <v>500</v>
      </c>
      <c r="E8">
        <v>2000</v>
      </c>
    </row>
    <row r="9" spans="1:5">
      <c r="B9" t="s">
        <v>219</v>
      </c>
      <c r="D9">
        <v>500</v>
      </c>
      <c r="E9">
        <v>1972</v>
      </c>
    </row>
    <row r="10" spans="1:5">
      <c r="A10" t="s">
        <v>224</v>
      </c>
      <c r="D10">
        <v>500</v>
      </c>
      <c r="E10">
        <v>1972</v>
      </c>
    </row>
    <row r="11" spans="1:5">
      <c r="A11" t="s">
        <v>216</v>
      </c>
    </row>
    <row r="12" spans="1:5">
      <c r="B12" t="s">
        <v>220</v>
      </c>
      <c r="D12">
        <v>2000</v>
      </c>
      <c r="E12">
        <v>1996</v>
      </c>
    </row>
    <row r="13" spans="1:5">
      <c r="B13" t="s">
        <v>217</v>
      </c>
      <c r="D13">
        <v>2500</v>
      </c>
      <c r="E13">
        <v>1998</v>
      </c>
    </row>
    <row r="14" spans="1:5">
      <c r="B14" t="s">
        <v>218</v>
      </c>
      <c r="D14">
        <v>2500</v>
      </c>
      <c r="E14">
        <v>1998</v>
      </c>
    </row>
    <row r="15" spans="1:5">
      <c r="A15" t="s">
        <v>225</v>
      </c>
      <c r="D15">
        <v>2000</v>
      </c>
      <c r="E15">
        <v>1996</v>
      </c>
    </row>
    <row r="16" spans="1:5">
      <c r="A16" t="s">
        <v>211</v>
      </c>
      <c r="D16">
        <v>500</v>
      </c>
      <c r="E16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F4" sqref="F4:F8"/>
    </sheetView>
  </sheetViews>
  <sheetFormatPr defaultRowHeight="16.5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112</v>
      </c>
      <c r="E2" s="36" t="s">
        <v>120</v>
      </c>
      <c r="F2" s="37"/>
    </row>
    <row r="3" spans="2:6">
      <c r="B3" s="2" t="s">
        <v>114</v>
      </c>
      <c r="C3" s="9">
        <v>1150</v>
      </c>
      <c r="E3" s="9">
        <f>AVERAGE(C3:C8)</f>
        <v>1745</v>
      </c>
      <c r="F3" s="9"/>
    </row>
    <row r="4" spans="2:6">
      <c r="B4" s="2" t="s">
        <v>115</v>
      </c>
      <c r="C4" s="9">
        <v>1650</v>
      </c>
      <c r="E4" s="9">
        <v>1000</v>
      </c>
      <c r="F4" s="9"/>
    </row>
    <row r="5" spans="2:6">
      <c r="B5" s="2" t="s">
        <v>116</v>
      </c>
      <c r="C5" s="9">
        <v>2010</v>
      </c>
      <c r="E5" s="9">
        <v>1500</v>
      </c>
      <c r="F5" s="9"/>
    </row>
    <row r="6" spans="2:6">
      <c r="B6" s="2" t="s">
        <v>117</v>
      </c>
      <c r="C6" s="9">
        <v>1110</v>
      </c>
      <c r="E6" s="9">
        <v>2000</v>
      </c>
      <c r="F6" s="9"/>
    </row>
    <row r="7" spans="2:6">
      <c r="B7" s="2" t="s">
        <v>118</v>
      </c>
      <c r="C7" s="9">
        <v>2450</v>
      </c>
      <c r="E7" s="9">
        <v>2500</v>
      </c>
      <c r="F7" s="9"/>
    </row>
    <row r="8" spans="2:6">
      <c r="B8" s="2" t="s">
        <v>113</v>
      </c>
      <c r="C8" s="9">
        <v>2100</v>
      </c>
      <c r="E8" s="9">
        <v>3000</v>
      </c>
      <c r="F8" s="9"/>
    </row>
    <row r="9" spans="2:6">
      <c r="B9" s="10" t="s">
        <v>121</v>
      </c>
      <c r="C9" s="11">
        <f>SUM(C3:C8)</f>
        <v>10470</v>
      </c>
    </row>
    <row r="10" spans="2:6">
      <c r="B10" s="10" t="s">
        <v>119</v>
      </c>
      <c r="C10" s="11">
        <f>AVERAGE(C3:C8)</f>
        <v>1745</v>
      </c>
    </row>
  </sheetData>
  <dataConsolidate/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AF6BBE2E-5B53-4ADB-8788-231AAE57843B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workbookViewId="0">
      <selection activeCell="AA34" sqref="AA34"/>
    </sheetView>
  </sheetViews>
  <sheetFormatPr defaultRowHeight="16.5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0.25">
      <c r="B1" s="38" t="s">
        <v>122</v>
      </c>
      <c r="C1" s="38"/>
      <c r="D1" s="38"/>
      <c r="E1" s="38"/>
      <c r="F1" s="38"/>
      <c r="G1" s="38"/>
      <c r="H1" s="38"/>
      <c r="I1" s="38"/>
    </row>
    <row r="3" spans="2:9">
      <c r="B3" s="2" t="s">
        <v>123</v>
      </c>
      <c r="C3" s="2" t="s">
        <v>85</v>
      </c>
      <c r="D3" s="2" t="s">
        <v>124</v>
      </c>
      <c r="E3" s="2" t="s">
        <v>125</v>
      </c>
      <c r="F3" s="2" t="s">
        <v>126</v>
      </c>
      <c r="G3" s="2" t="s">
        <v>127</v>
      </c>
      <c r="H3" s="2" t="s">
        <v>128</v>
      </c>
      <c r="I3" s="2" t="s">
        <v>129</v>
      </c>
    </row>
    <row r="4" spans="2:9">
      <c r="B4" s="2" t="s">
        <v>130</v>
      </c>
      <c r="C4" s="2" t="s">
        <v>131</v>
      </c>
      <c r="D4" s="2" t="s">
        <v>132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133</v>
      </c>
      <c r="C5" s="2" t="s">
        <v>134</v>
      </c>
      <c r="D5" s="2" t="s">
        <v>135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136</v>
      </c>
      <c r="C6" s="2" t="s">
        <v>137</v>
      </c>
      <c r="D6" s="2" t="s">
        <v>138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139</v>
      </c>
      <c r="C7" s="2" t="s">
        <v>140</v>
      </c>
      <c r="D7" s="2" t="s">
        <v>132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141</v>
      </c>
      <c r="C8" s="2" t="s">
        <v>142</v>
      </c>
      <c r="D8" s="2" t="s">
        <v>135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143</v>
      </c>
      <c r="C9" s="2" t="s">
        <v>144</v>
      </c>
      <c r="D9" s="2" t="s">
        <v>135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145</v>
      </c>
      <c r="C10" s="2" t="s">
        <v>146</v>
      </c>
      <c r="D10" s="2" t="s">
        <v>132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147</v>
      </c>
      <c r="C11" s="2" t="s">
        <v>148</v>
      </c>
      <c r="D11" s="2" t="s">
        <v>138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149</v>
      </c>
      <c r="C12" s="2" t="s">
        <v>150</v>
      </c>
      <c r="D12" s="2" t="s">
        <v>138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151</v>
      </c>
      <c r="C13" s="2" t="s">
        <v>152</v>
      </c>
      <c r="D13" s="2" t="s">
        <v>135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C3" sqref="C3:C11"/>
    </sheetView>
  </sheetViews>
  <sheetFormatPr defaultRowHeight="16.5"/>
  <cols>
    <col min="1" max="1" width="9.25" bestFit="1" customWidth="1"/>
    <col min="2" max="3" width="9" bestFit="1" customWidth="1"/>
    <col min="4" max="4" width="9.75" customWidth="1"/>
    <col min="5" max="5" width="12" customWidth="1"/>
    <col min="6" max="6" width="12.125" customWidth="1"/>
  </cols>
  <sheetData>
    <row r="1" spans="1:6" ht="17.25" thickBot="1">
      <c r="A1" s="13" t="s">
        <v>154</v>
      </c>
      <c r="B1" s="13"/>
      <c r="C1" s="13"/>
      <c r="D1" s="13"/>
      <c r="E1" s="13"/>
      <c r="F1" s="13"/>
    </row>
    <row r="2" spans="1:6">
      <c r="A2" s="14" t="s">
        <v>155</v>
      </c>
      <c r="B2" s="15" t="s">
        <v>156</v>
      </c>
      <c r="C2" s="15" t="s">
        <v>157</v>
      </c>
      <c r="D2" s="15" t="s">
        <v>158</v>
      </c>
      <c r="E2" s="15" t="s">
        <v>159</v>
      </c>
      <c r="F2" s="15" t="s">
        <v>160</v>
      </c>
    </row>
    <row r="3" spans="1:6">
      <c r="A3" s="16" t="s">
        <v>161</v>
      </c>
      <c r="B3" s="17">
        <v>230</v>
      </c>
      <c r="C3" s="17">
        <v>220</v>
      </c>
      <c r="D3" s="18">
        <v>264000</v>
      </c>
      <c r="E3" s="31">
        <v>-10</v>
      </c>
      <c r="F3" s="19">
        <v>1</v>
      </c>
    </row>
    <row r="4" spans="1:6">
      <c r="A4" s="16" t="s">
        <v>162</v>
      </c>
      <c r="B4" s="17">
        <v>190</v>
      </c>
      <c r="C4" s="17">
        <v>240</v>
      </c>
      <c r="D4" s="18">
        <v>236400</v>
      </c>
      <c r="E4" s="31">
        <v>50</v>
      </c>
      <c r="F4" s="19">
        <v>2</v>
      </c>
    </row>
    <row r="5" spans="1:6">
      <c r="A5" s="16" t="s">
        <v>163</v>
      </c>
      <c r="B5" s="17">
        <v>200</v>
      </c>
      <c r="C5" s="17">
        <v>180</v>
      </c>
      <c r="D5" s="18">
        <v>216000</v>
      </c>
      <c r="E5" s="31">
        <v>-20</v>
      </c>
      <c r="F5" s="19">
        <v>3</v>
      </c>
    </row>
    <row r="6" spans="1:6">
      <c r="A6" s="16" t="s">
        <v>164</v>
      </c>
      <c r="B6" s="17">
        <v>200</v>
      </c>
      <c r="C6" s="17">
        <v>210</v>
      </c>
      <c r="D6" s="18">
        <v>210000</v>
      </c>
      <c r="E6" s="31">
        <v>10</v>
      </c>
      <c r="F6" s="19">
        <v>4</v>
      </c>
    </row>
    <row r="7" spans="1:6">
      <c r="A7" s="16" t="s">
        <v>165</v>
      </c>
      <c r="B7" s="17">
        <v>140</v>
      </c>
      <c r="C7" s="17">
        <v>160</v>
      </c>
      <c r="D7" s="18">
        <v>174000</v>
      </c>
      <c r="E7" s="31">
        <v>20</v>
      </c>
      <c r="F7" s="19">
        <v>5</v>
      </c>
    </row>
    <row r="8" spans="1:6">
      <c r="A8" s="16" t="s">
        <v>166</v>
      </c>
      <c r="B8" s="17">
        <v>200</v>
      </c>
      <c r="C8" s="17">
        <v>200</v>
      </c>
      <c r="D8" s="18">
        <v>156000</v>
      </c>
      <c r="E8" s="31">
        <v>0</v>
      </c>
      <c r="F8" s="19">
        <v>6</v>
      </c>
    </row>
    <row r="9" spans="1:6">
      <c r="A9" s="16" t="s">
        <v>167</v>
      </c>
      <c r="B9" s="17">
        <v>100</v>
      </c>
      <c r="C9" s="17"/>
      <c r="D9" s="18"/>
      <c r="E9" s="31" t="s">
        <v>153</v>
      </c>
      <c r="F9" s="19">
        <v>7</v>
      </c>
    </row>
    <row r="10" spans="1:6">
      <c r="A10" s="16" t="s">
        <v>168</v>
      </c>
      <c r="B10" s="17">
        <v>100</v>
      </c>
      <c r="C10" s="17">
        <v>85</v>
      </c>
      <c r="D10" s="18">
        <v>102000</v>
      </c>
      <c r="E10" s="31">
        <v>-15</v>
      </c>
      <c r="F10" s="19">
        <v>8</v>
      </c>
    </row>
    <row r="11" spans="1:6">
      <c r="A11" s="16" t="s">
        <v>169</v>
      </c>
      <c r="B11" s="17">
        <v>100</v>
      </c>
      <c r="C11" s="17">
        <v>80</v>
      </c>
      <c r="D11" s="18">
        <v>96000</v>
      </c>
      <c r="E11" s="31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workbookViewId="0">
      <selection activeCell="D50" sqref="D50"/>
    </sheetView>
  </sheetViews>
  <sheetFormatPr defaultRowHeight="16.5"/>
  <cols>
    <col min="12" max="12" width="11.125" bestFit="1" customWidth="1"/>
  </cols>
  <sheetData>
    <row r="1" spans="1:12" ht="19.5">
      <c r="A1" s="20" t="s">
        <v>170</v>
      </c>
      <c r="J1" t="s">
        <v>171</v>
      </c>
      <c r="L1" s="30">
        <v>45667</v>
      </c>
    </row>
    <row r="3" spans="1:12">
      <c r="A3" s="21" t="s">
        <v>123</v>
      </c>
      <c r="B3" s="21" t="s">
        <v>172</v>
      </c>
      <c r="C3" s="21" t="s">
        <v>173</v>
      </c>
      <c r="D3" s="21" t="s">
        <v>174</v>
      </c>
      <c r="E3" s="21" t="s">
        <v>175</v>
      </c>
      <c r="F3" s="21" t="s">
        <v>176</v>
      </c>
      <c r="G3" s="21" t="s">
        <v>177</v>
      </c>
      <c r="J3" s="21" t="s">
        <v>174</v>
      </c>
      <c r="K3" s="21" t="s">
        <v>175</v>
      </c>
      <c r="L3" s="21" t="s">
        <v>178</v>
      </c>
    </row>
    <row r="4" spans="1:12">
      <c r="A4" s="22" t="s">
        <v>179</v>
      </c>
      <c r="B4" s="23">
        <v>0.38055555555555598</v>
      </c>
      <c r="C4" s="22" t="s">
        <v>187</v>
      </c>
      <c r="D4" s="22" t="s">
        <v>180</v>
      </c>
      <c r="E4" s="22" t="s">
        <v>181</v>
      </c>
      <c r="F4" s="22">
        <v>2</v>
      </c>
      <c r="G4" s="22">
        <v>24000</v>
      </c>
      <c r="J4" t="s">
        <v>180</v>
      </c>
      <c r="K4" t="s">
        <v>182</v>
      </c>
      <c r="L4">
        <v>18000</v>
      </c>
    </row>
    <row r="5" spans="1:12">
      <c r="A5" s="22" t="s">
        <v>183</v>
      </c>
      <c r="B5" s="23">
        <v>0.49305555555555602</v>
      </c>
      <c r="C5" s="22" t="s">
        <v>187</v>
      </c>
      <c r="D5" s="22" t="s">
        <v>184</v>
      </c>
      <c r="E5" s="22" t="s">
        <v>185</v>
      </c>
      <c r="F5" s="22">
        <v>1</v>
      </c>
      <c r="G5" s="22">
        <v>12000</v>
      </c>
      <c r="J5" t="s">
        <v>180</v>
      </c>
      <c r="K5" t="s">
        <v>185</v>
      </c>
      <c r="L5">
        <v>15000</v>
      </c>
    </row>
    <row r="6" spans="1:12">
      <c r="J6" t="s">
        <v>180</v>
      </c>
      <c r="K6" t="s">
        <v>181</v>
      </c>
      <c r="L6">
        <v>12000</v>
      </c>
    </row>
    <row r="7" spans="1:12">
      <c r="J7" t="s">
        <v>184</v>
      </c>
      <c r="K7" t="s">
        <v>182</v>
      </c>
      <c r="L7">
        <v>15000</v>
      </c>
    </row>
    <row r="8" spans="1:12">
      <c r="J8" t="s">
        <v>184</v>
      </c>
      <c r="K8" t="s">
        <v>185</v>
      </c>
      <c r="L8">
        <v>12000</v>
      </c>
    </row>
    <row r="9" spans="1:12">
      <c r="J9" t="s">
        <v>184</v>
      </c>
      <c r="K9" t="s">
        <v>181</v>
      </c>
      <c r="L9">
        <v>10000</v>
      </c>
    </row>
    <row r="10" spans="1:12">
      <c r="J10" t="s">
        <v>186</v>
      </c>
      <c r="K10" t="s">
        <v>185</v>
      </c>
      <c r="L10">
        <v>8000</v>
      </c>
    </row>
    <row r="11" spans="1:12">
      <c r="J11" t="s">
        <v>186</v>
      </c>
      <c r="K11" t="s">
        <v>181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219075</xdr:colOff>
                <xdr:row>2</xdr:row>
                <xdr:rowOff>9525</xdr:rowOff>
              </from>
              <to>
                <xdr:col>7</xdr:col>
                <xdr:colOff>552450</xdr:colOff>
                <xdr:row>9</xdr:row>
                <xdr:rowOff>142875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김준우</cp:lastModifiedBy>
  <dcterms:created xsi:type="dcterms:W3CDTF">2023-05-11T11:47:16Z</dcterms:created>
  <dcterms:modified xsi:type="dcterms:W3CDTF">2025-01-09T15:06:22Z</dcterms:modified>
</cp:coreProperties>
</file>