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엑셀\모의\"/>
    </mc:Choice>
  </mc:AlternateContent>
  <xr:revisionPtr revIDLastSave="0" documentId="13_ncr:1_{011DDB6D-4E84-4AD1-B431-40963E105CBD}" xr6:coauthVersionLast="47" xr6:coauthVersionMax="47" xr10:uidLastSave="{00000000-0000-0000-0000-000000000000}"/>
  <bookViews>
    <workbookView xWindow="-108" yWindow="-108" windowWidth="23256" windowHeight="1245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시나리오 요약" sheetId="9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기본작업!$A$2:$H$37</definedName>
    <definedName name="_xlnm.Criteria" localSheetId="0">기본작업!$A$39:$A$40</definedName>
    <definedName name="_xlnm.Extract" localSheetId="0">기본작업!$A$42:$H$42</definedName>
    <definedName name="_xlnm.Print_Area" localSheetId="0">기본작업!$A$2:$H$37</definedName>
    <definedName name="_xlnm.Print_Titles" localSheetId="0">기본작업!$2:$2</definedName>
    <definedName name="기말비율">'분석작업-2'!$K$4</definedName>
    <definedName name="윤정희가중평균">'분석작업-2'!$F$3</definedName>
    <definedName name="중간비율">'분석작업-2'!$J$4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" i="2"/>
  <c r="I36" i="2" a="1"/>
  <c r="I36" i="2" s="1"/>
  <c r="I37" i="2" a="1"/>
  <c r="I37" i="2" s="1"/>
  <c r="I38" i="2" a="1"/>
  <c r="I38" i="2" s="1"/>
  <c r="I39" i="2" a="1"/>
  <c r="I39" i="2" s="1"/>
  <c r="I35" i="2" a="1"/>
  <c r="I35" i="2" s="1"/>
  <c r="E36" i="2" a="1"/>
  <c r="E36" i="2" s="1"/>
  <c r="F36" i="2" a="1"/>
  <c r="F36" i="2" s="1"/>
  <c r="E37" i="2" a="1"/>
  <c r="E37" i="2" s="1"/>
  <c r="F37" i="2" a="1"/>
  <c r="F37" i="2" s="1"/>
  <c r="E38" i="2" a="1"/>
  <c r="E38" i="2" s="1"/>
  <c r="F38" i="2" a="1"/>
  <c r="F38" i="2" s="1"/>
  <c r="E39" i="2" a="1"/>
  <c r="E39" i="2" s="1"/>
  <c r="F39" i="2" a="1"/>
  <c r="F39" i="2" s="1"/>
  <c r="E40" i="2" a="1"/>
  <c r="E40" i="2" s="1"/>
  <c r="F40" i="2" a="1"/>
  <c r="F40" i="2" s="1"/>
  <c r="D37" i="2" a="1"/>
  <c r="D37" i="2" s="1"/>
  <c r="D38" i="2" a="1"/>
  <c r="D38" i="2" s="1"/>
  <c r="D39" i="2" a="1"/>
  <c r="D39" i="2" s="1"/>
  <c r="D40" i="2" a="1"/>
  <c r="D40" i="2" s="1"/>
  <c r="D36" i="2" a="1"/>
  <c r="D36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" i="2"/>
  <c r="A40" i="1"/>
  <c r="F3" i="4"/>
  <c r="F5" i="4"/>
  <c r="F16" i="4"/>
  <c r="F17" i="4"/>
  <c r="F20" i="4"/>
  <c r="F8" i="4"/>
  <c r="F9" i="4"/>
  <c r="F23" i="4"/>
  <c r="F15" i="4"/>
  <c r="F21" i="4"/>
  <c r="F14" i="4"/>
  <c r="F18" i="4"/>
  <c r="F12" i="4"/>
  <c r="F13" i="4"/>
  <c r="F7" i="4"/>
  <c r="F4" i="4"/>
  <c r="F11" i="4"/>
  <c r="F22" i="4"/>
  <c r="F10" i="4"/>
  <c r="F19" i="4"/>
  <c r="F6" i="4"/>
  <c r="I4" i="2" a="1"/>
  <c r="I10" i="2" a="1"/>
  <c r="I16" i="2" a="1"/>
  <c r="I22" i="2" a="1"/>
  <c r="I28" i="2" a="1"/>
  <c r="I11" i="2" a="1"/>
  <c r="I17" i="2" a="1"/>
  <c r="I23" i="2" a="1"/>
  <c r="I29" i="2" a="1"/>
  <c r="I6" i="2" a="1"/>
  <c r="I12" i="2" a="1"/>
  <c r="I18" i="2" a="1"/>
  <c r="I30" i="2" a="1"/>
  <c r="I7" i="2" a="1"/>
  <c r="I19" i="2" a="1"/>
  <c r="I25" i="2" a="1"/>
  <c r="I31" i="2" a="1"/>
  <c r="I20" i="2" a="1"/>
  <c r="I26" i="2" a="1"/>
  <c r="I9" i="2" a="1"/>
  <c r="I5" i="2" a="1"/>
  <c r="I13" i="2" a="1"/>
  <c r="I14" i="2" a="1"/>
  <c r="I21" i="2" a="1"/>
  <c r="I24" i="2" a="1"/>
  <c r="I8" i="2" a="1"/>
  <c r="I27" i="2" a="1"/>
  <c r="I15" i="2" a="1"/>
  <c r="I3" i="2" a="1"/>
  <c r="I15" i="2" l="1"/>
  <c r="I27" i="2"/>
  <c r="I8" i="2"/>
  <c r="I24" i="2"/>
  <c r="I21" i="2"/>
  <c r="I14" i="2"/>
  <c r="I13" i="2"/>
  <c r="I5" i="2"/>
  <c r="I9" i="2"/>
  <c r="I26" i="2"/>
  <c r="I20" i="2"/>
  <c r="I31" i="2"/>
  <c r="I25" i="2"/>
  <c r="I19" i="2"/>
  <c r="I7" i="2"/>
  <c r="I30" i="2"/>
  <c r="I18" i="2"/>
  <c r="I12" i="2"/>
  <c r="I6" i="2"/>
  <c r="I29" i="2"/>
  <c r="I23" i="2"/>
  <c r="I17" i="2"/>
  <c r="I11" i="2"/>
  <c r="I28" i="2"/>
  <c r="I22" i="2"/>
  <c r="I16" i="2"/>
  <c r="I10" i="2"/>
  <c r="I4" i="2"/>
  <c r="I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8E4EC5-A2A0-420B-81E3-0115938E5FEB}" name="MS Access Database_Query" type="1" refreshedVersion="8" background="1">
    <dbPr connection="DSN=MS Access Database;DBQ=C:\Users\akall\Downloads\2025 총정리_컴활1급실기_정답수정\길벗컴활1급총정리\엑셀\모의\온라인판매현황.accdb;DefaultDir=C:\Users\akall\Downloads\2025 총정리_컴활1급실기_정답수정\길벗컴활1급총정리\엑셀\모의;DriverId=25;FIL=MS Access;MaxBufferSize=2048;PageTimeout=5;" command="SELECT `6월1일`.상품코드, `6월1일`.주문시간, `6월1일`.구분, `6월1일`.결제방법, `6월1일`.결제금액_x000d__x000a_FROM `6월1일` `6월1일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<sst xmlns="http://schemas.openxmlformats.org/spreadsheetml/2006/main" count="536" uniqueCount="260">
  <si>
    <t>사원코드</t>
  </si>
  <si>
    <t>이름</t>
  </si>
  <si>
    <t>주민번호</t>
  </si>
  <si>
    <t>직책</t>
  </si>
  <si>
    <t>평가점수</t>
  </si>
  <si>
    <t>자격수당</t>
  </si>
  <si>
    <t>kr8113</t>
  </si>
  <si>
    <t>고여원</t>
  </si>
  <si>
    <t>761018-2******</t>
  </si>
  <si>
    <t>팀원</t>
  </si>
  <si>
    <t>de9738</t>
  </si>
  <si>
    <t>노차빈</t>
  </si>
  <si>
    <t>810115-2******</t>
  </si>
  <si>
    <t>팀장</t>
  </si>
  <si>
    <t>us7420</t>
  </si>
  <si>
    <t>조슬영</t>
  </si>
  <si>
    <t>801105-1******</t>
  </si>
  <si>
    <t>파트장</t>
  </si>
  <si>
    <t>kr8406</t>
  </si>
  <si>
    <t>오효연</t>
  </si>
  <si>
    <t>720102-1******</t>
  </si>
  <si>
    <t>본부장</t>
  </si>
  <si>
    <t>au8718</t>
  </si>
  <si>
    <t>임희솔</t>
  </si>
  <si>
    <t>811217-2******</t>
  </si>
  <si>
    <t>kr7833</t>
  </si>
  <si>
    <t>장성혁</t>
  </si>
  <si>
    <t>861109-2******</t>
  </si>
  <si>
    <t>실장</t>
  </si>
  <si>
    <t>au8824</t>
  </si>
  <si>
    <t>남지원</t>
  </si>
  <si>
    <t>890628-2******</t>
  </si>
  <si>
    <t>us9203</t>
  </si>
  <si>
    <t>주송희</t>
  </si>
  <si>
    <t>861024-1******</t>
  </si>
  <si>
    <t>kr8119</t>
  </si>
  <si>
    <t>이윤주</t>
  </si>
  <si>
    <t>891123-2******</t>
  </si>
  <si>
    <t>au9503</t>
  </si>
  <si>
    <t>유연지</t>
  </si>
  <si>
    <t>860926-1******</t>
  </si>
  <si>
    <t>kr9523</t>
  </si>
  <si>
    <t>전하연</t>
  </si>
  <si>
    <t>740808-2******</t>
  </si>
  <si>
    <t>us9227</t>
  </si>
  <si>
    <t>백시빈</t>
  </si>
  <si>
    <t>840207-2******</t>
  </si>
  <si>
    <t>us8814</t>
  </si>
  <si>
    <t>조현진</t>
  </si>
  <si>
    <t>770703-1******</t>
  </si>
  <si>
    <t>kr7238</t>
  </si>
  <si>
    <t>황화영</t>
  </si>
  <si>
    <t>880429-1******</t>
  </si>
  <si>
    <t>au9703</t>
  </si>
  <si>
    <t>남청연</t>
  </si>
  <si>
    <t>710407-1******</t>
  </si>
  <si>
    <t>kr7340</t>
  </si>
  <si>
    <t>정윤애</t>
  </si>
  <si>
    <t>771024-2******</t>
  </si>
  <si>
    <t>au9029</t>
  </si>
  <si>
    <t>고호정</t>
  </si>
  <si>
    <t>720626-1******</t>
  </si>
  <si>
    <t>de7338</t>
  </si>
  <si>
    <t>한래환</t>
  </si>
  <si>
    <t>760411-2******</t>
  </si>
  <si>
    <t>kr8917</t>
  </si>
  <si>
    <t>배성연</t>
  </si>
  <si>
    <t>781217-1******</t>
  </si>
  <si>
    <t>kr9207</t>
  </si>
  <si>
    <t>강연서</t>
  </si>
  <si>
    <t>800412-1******</t>
  </si>
  <si>
    <t>au8416</t>
  </si>
  <si>
    <t>이원찬</t>
  </si>
  <si>
    <t>731118-1******</t>
  </si>
  <si>
    <t>kr7521</t>
  </si>
  <si>
    <t>차채은</t>
  </si>
  <si>
    <t>820528-1******</t>
  </si>
  <si>
    <t>kr7921</t>
  </si>
  <si>
    <t>남성찬</t>
  </si>
  <si>
    <t>870406-2******</t>
  </si>
  <si>
    <t>us9627</t>
  </si>
  <si>
    <t>권종빈</t>
  </si>
  <si>
    <t>811005-1******</t>
  </si>
  <si>
    <t>au7034</t>
  </si>
  <si>
    <t>최지수</t>
  </si>
  <si>
    <t>831030-2******</t>
  </si>
  <si>
    <t>us7121</t>
  </si>
  <si>
    <t>문종후</t>
  </si>
  <si>
    <t>731120-1******</t>
  </si>
  <si>
    <t>au8418</t>
  </si>
  <si>
    <t>허효찬</t>
  </si>
  <si>
    <t>870827-1******</t>
  </si>
  <si>
    <t>de8007</t>
  </si>
  <si>
    <t>곽주은</t>
  </si>
  <si>
    <t>811005-2******</t>
  </si>
  <si>
    <t>au9237</t>
  </si>
  <si>
    <t>송루완</t>
  </si>
  <si>
    <t>750204-2******</t>
  </si>
  <si>
    <t>[표1]</t>
  </si>
  <si>
    <t>번호</t>
  </si>
  <si>
    <t>자격증수</t>
  </si>
  <si>
    <t>kr</t>
  </si>
  <si>
    <t>한국</t>
  </si>
  <si>
    <t>au</t>
  </si>
  <si>
    <t>호주</t>
  </si>
  <si>
    <t>us</t>
  </si>
  <si>
    <t>미국</t>
  </si>
  <si>
    <t>fr</t>
  </si>
  <si>
    <t>프랑스</t>
  </si>
  <si>
    <t>eu</t>
  </si>
  <si>
    <t>유럽</t>
  </si>
  <si>
    <t>cn</t>
  </si>
  <si>
    <t>중국</t>
  </si>
  <si>
    <t>소속지사</t>
  </si>
  <si>
    <t>정년일</t>
  </si>
  <si>
    <t>[표2]</t>
  </si>
  <si>
    <t>[표3]</t>
  </si>
  <si>
    <t>[표4]</t>
  </si>
  <si>
    <t>코드</t>
  </si>
  <si>
    <t>최고령자</t>
  </si>
  <si>
    <t>출석점수</t>
  </si>
  <si>
    <t>중간점수</t>
  </si>
  <si>
    <t>기말점수</t>
  </si>
  <si>
    <t>가중평균</t>
  </si>
  <si>
    <t>항목별 반영비율</t>
  </si>
  <si>
    <t>윤정희</t>
  </si>
  <si>
    <t>기준</t>
  </si>
  <si>
    <t>출석</t>
  </si>
  <si>
    <t>중간</t>
  </si>
  <si>
    <t>기말</t>
  </si>
  <si>
    <t>강성훈</t>
  </si>
  <si>
    <t>비율</t>
  </si>
  <si>
    <t>강현진</t>
  </si>
  <si>
    <t>고서환</t>
  </si>
  <si>
    <t>김강현</t>
  </si>
  <si>
    <t>김선길</t>
  </si>
  <si>
    <t>김원중</t>
  </si>
  <si>
    <t>김주예</t>
  </si>
  <si>
    <t>노준호</t>
  </si>
  <si>
    <t>박보영</t>
  </si>
  <si>
    <t>서승완</t>
  </si>
  <si>
    <t>안인영</t>
  </si>
  <si>
    <t>양준희</t>
  </si>
  <si>
    <t>우정아</t>
  </si>
  <si>
    <t>유희원</t>
  </si>
  <si>
    <t>이세영</t>
  </si>
  <si>
    <t>장동성</t>
  </si>
  <si>
    <t>조영혜</t>
  </si>
  <si>
    <t>최미인</t>
  </si>
  <si>
    <t>한유라</t>
  </si>
  <si>
    <t>홍승엽</t>
  </si>
  <si>
    <t>학교</t>
  </si>
  <si>
    <t>중동고</t>
  </si>
  <si>
    <t>세화고</t>
  </si>
  <si>
    <t>휘문고</t>
  </si>
  <si>
    <t>현대고</t>
  </si>
  <si>
    <t>구분</t>
  </si>
  <si>
    <t>객실명</t>
  </si>
  <si>
    <t>호수</t>
  </si>
  <si>
    <t>정원/최대인원</t>
  </si>
  <si>
    <t>김윤아</t>
  </si>
  <si>
    <t>복층</t>
  </si>
  <si>
    <t>4/6명</t>
  </si>
  <si>
    <t>김은소</t>
  </si>
  <si>
    <t>Family</t>
  </si>
  <si>
    <t>사랑</t>
  </si>
  <si>
    <t>8/12명</t>
  </si>
  <si>
    <t>김진우</t>
  </si>
  <si>
    <t>코끼리</t>
  </si>
  <si>
    <t>6/8명</t>
  </si>
  <si>
    <t>박기주</t>
  </si>
  <si>
    <t>배영수</t>
  </si>
  <si>
    <t>사자</t>
  </si>
  <si>
    <t>신유선</t>
  </si>
  <si>
    <t>일반</t>
  </si>
  <si>
    <t>신태희</t>
  </si>
  <si>
    <t>6/10명</t>
  </si>
  <si>
    <t>유아민</t>
  </si>
  <si>
    <t>소망</t>
  </si>
  <si>
    <t>이재희</t>
  </si>
  <si>
    <t>임준표</t>
  </si>
  <si>
    <t>믿음</t>
  </si>
  <si>
    <t>정유라</t>
  </si>
  <si>
    <t>호랑이</t>
  </si>
  <si>
    <t>조인성</t>
  </si>
  <si>
    <t>2/4명</t>
  </si>
  <si>
    <t>최민지</t>
  </si>
  <si>
    <t>무궁화</t>
  </si>
  <si>
    <t>한선택</t>
  </si>
  <si>
    <t>개나리</t>
  </si>
  <si>
    <t>한소혜</t>
  </si>
  <si>
    <t>황철수</t>
  </si>
  <si>
    <t>진달래</t>
  </si>
  <si>
    <t>리조트 객실 예약현황</t>
  </si>
  <si>
    <t>요금</t>
  </si>
  <si>
    <t>사슴</t>
  </si>
  <si>
    <t>하마</t>
  </si>
  <si>
    <t>장미</t>
  </si>
  <si>
    <t>우정</t>
  </si>
  <si>
    <t>기린</t>
  </si>
  <si>
    <t>국화</t>
  </si>
  <si>
    <t>용기</t>
  </si>
  <si>
    <t>(단위 : 1,000 USD)</t>
  </si>
  <si>
    <t>직영점</t>
  </si>
  <si>
    <t>가맹점</t>
  </si>
  <si>
    <t>유통</t>
  </si>
  <si>
    <t>온라인</t>
  </si>
  <si>
    <t>광고</t>
  </si>
  <si>
    <t>기타</t>
  </si>
  <si>
    <t>분류</t>
  </si>
  <si>
    <t>성장률</t>
  </si>
  <si>
    <t>전사매출</t>
  </si>
  <si>
    <t>아시아</t>
  </si>
  <si>
    <t>도서율</t>
  </si>
  <si>
    <t>남성</t>
  </si>
  <si>
    <t>서비스 종사자</t>
  </si>
  <si>
    <t>기혼</t>
  </si>
  <si>
    <t>성명</t>
  </si>
  <si>
    <t>생년월일</t>
  </si>
  <si>
    <t>성별</t>
  </si>
  <si>
    <t>직업</t>
  </si>
  <si>
    <t>결혼여부</t>
  </si>
  <si>
    <t>부양가족수</t>
  </si>
  <si>
    <t>공무원</t>
  </si>
  <si>
    <t>전문가</t>
  </si>
  <si>
    <t>기술공 및 준전문가</t>
  </si>
  <si>
    <t>사무 종사자</t>
  </si>
  <si>
    <t>농,임,어업 종사자</t>
  </si>
  <si>
    <t>조건</t>
    <phoneticPr fontId="1" type="noConversion"/>
  </si>
  <si>
    <t>주문시간</t>
  </si>
  <si>
    <t>총합계</t>
  </si>
  <si>
    <t>결제방법</t>
  </si>
  <si>
    <t>카드</t>
  </si>
  <si>
    <t>포인트</t>
  </si>
  <si>
    <t>현금</t>
  </si>
  <si>
    <t>합계 : 결제금액</t>
  </si>
  <si>
    <t>값</t>
  </si>
  <si>
    <t>의류</t>
  </si>
  <si>
    <t>주문시간2</t>
  </si>
  <si>
    <t>오전</t>
  </si>
  <si>
    <t>오후</t>
  </si>
  <si>
    <t>결제건수</t>
  </si>
  <si>
    <t>오전 합계</t>
  </si>
  <si>
    <t>오전 평균</t>
  </si>
  <si>
    <t>오후 합계</t>
  </si>
  <si>
    <t>오후 평균</t>
  </si>
  <si>
    <t>해당없음</t>
  </si>
  <si>
    <t>중간비율</t>
  </si>
  <si>
    <t>기말비율</t>
  </si>
  <si>
    <t>윤정희가중평균</t>
  </si>
  <si>
    <t>중간비율증가</t>
  </si>
  <si>
    <t>만든 사람 DH K 날짜 2024-12-10</t>
  </si>
  <si>
    <t>기말비율증가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</si>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</sst>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&quot;점&quot;"/>
    <numFmt numFmtId="178" formatCode="\~\ 0.0&quot;점&quot;"/>
    <numFmt numFmtId="179" formatCode="0.0"/>
    <numFmt numFmtId="181" formatCode="[&gt;=10000]0&quot;단&quot;&quot;지&quot;\ 0000&quot;호&quot;;0&quot;단&quot;&quot;지&quot;\ 000&quot;호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1" applyNumberFormat="1" applyFont="1" applyBorder="1" applyAlignment="1">
      <alignment vertical="center"/>
    </xf>
    <xf numFmtId="177" fontId="0" fillId="3" borderId="3" xfId="0" applyNumberFormat="1" applyFill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41" fontId="0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9" fontId="0" fillId="0" borderId="3" xfId="2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9" fontId="0" fillId="0" borderId="0" xfId="0" applyNumberFormat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179" fontId="0" fillId="0" borderId="7" xfId="0" applyNumberFormat="1" applyFill="1" applyBorder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181" fontId="0" fillId="0" borderId="3" xfId="0" applyNumberForma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3E32A464-2462-4003-ADDD-EED200E9130A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아시아</a:t>
            </a:r>
            <a:r>
              <a:rPr lang="en-US"/>
              <a:t>/</a:t>
            </a:r>
            <a:r>
              <a:rPr lang="ko-KR"/>
              <a:t>유럽 지사별 매출현황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아시아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10325</c:v>
                </c:pt>
                <c:pt idx="1">
                  <c:v>50533</c:v>
                </c:pt>
                <c:pt idx="2">
                  <c:v>16153</c:v>
                </c:pt>
                <c:pt idx="3">
                  <c:v>9145</c:v>
                </c:pt>
                <c:pt idx="4">
                  <c:v>7795</c:v>
                </c:pt>
                <c:pt idx="5">
                  <c:v>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2-4647-B491-A3AE6439FB49}"/>
            </c:ext>
          </c:extLst>
        </c:ser>
        <c:ser>
          <c:idx val="2"/>
          <c:order val="2"/>
          <c:tx>
            <c:strRef>
              <c:f>'기타작업-2'!$E$2</c:f>
              <c:strCache>
                <c:ptCount val="1"/>
                <c:pt idx="0">
                  <c:v>유럽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'기타작업-2'!$E$3:$E$8</c:f>
              <c:numCache>
                <c:formatCode>_(* #,##0_);_(* \(#,##0\);_(* "-"_);_(@_)</c:formatCode>
                <c:ptCount val="6"/>
                <c:pt idx="0">
                  <c:v>8578</c:v>
                </c:pt>
                <c:pt idx="1">
                  <c:v>44161</c:v>
                </c:pt>
                <c:pt idx="2">
                  <c:v>20668</c:v>
                </c:pt>
                <c:pt idx="3">
                  <c:v>7570</c:v>
                </c:pt>
                <c:pt idx="4">
                  <c:v>6680</c:v>
                </c:pt>
                <c:pt idx="5">
                  <c:v>13990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6847"/>
        <c:axId val="31861167"/>
      </c:barChart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전사매출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4-4BC7-B978-CC493D31196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trendline>
            <c:spPr>
              <a:ln w="38100" cap="rnd">
                <a:solidFill>
                  <a:schemeClr val="accent1"/>
                </a:solidFill>
                <a:prstDash val="sysDash"/>
                <a:tailEnd type="triangle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26857</c:v>
                </c:pt>
                <c:pt idx="1">
                  <c:v>128511</c:v>
                </c:pt>
                <c:pt idx="2">
                  <c:v>43574</c:v>
                </c:pt>
                <c:pt idx="3">
                  <c:v>25020</c:v>
                </c:pt>
                <c:pt idx="4">
                  <c:v>21771</c:v>
                </c:pt>
                <c:pt idx="5">
                  <c:v>47765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938831"/>
        <c:axId val="811948911"/>
      </c:lineChart>
      <c:catAx>
        <c:axId val="3185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61167"/>
        <c:crosses val="autoZero"/>
        <c:auto val="1"/>
        <c:lblAlgn val="ctr"/>
        <c:lblOffset val="100"/>
        <c:noMultiLvlLbl val="0"/>
      </c:catAx>
      <c:valAx>
        <c:axId val="31861167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56847"/>
        <c:crosses val="autoZero"/>
        <c:crossBetween val="between"/>
      </c:valAx>
      <c:valAx>
        <c:axId val="811948911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1938831"/>
        <c:crosses val="max"/>
        <c:crossBetween val="between"/>
      </c:valAx>
      <c:catAx>
        <c:axId val="8119388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194891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525780</xdr:colOff>
          <xdr:row>0</xdr:row>
          <xdr:rowOff>45720</xdr:rowOff>
        </xdr:from>
        <xdr:to>
          <xdr:col>5</xdr:col>
          <xdr:colOff>838200</xdr:colOff>
          <xdr:row>1</xdr:row>
          <xdr:rowOff>144780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36.872378819447" backgroundQuery="1" createdVersion="8" refreshedVersion="8" minRefreshableVersion="3" recordCount="44" xr:uid="{592C8E73-4C37-431B-9747-5AFC495FA5CF}">
  <cacheSource type="external" connectionId="1"/>
  <cacheFields count="6">
    <cacheField name="상품코드" numFmtId="0" sqlType="-9">
      <sharedItems/>
    </cacheField>
    <cacheField name="주문시간" numFmtId="0" sqlType="11">
      <sharedItems containsSemiMixedTypes="0" containsNonDate="0" containsDate="1" containsString="0" minDate="1899-12-30T09:30:00" maxDate="1899-12-30T17:56:00" count="42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5:00"/>
        <d v="1899-12-30T11:36:00"/>
        <d v="1899-12-30T11:40:00"/>
        <d v="1899-12-30T11:45:00"/>
        <d v="1899-12-30T11:47:00"/>
        <d v="1899-12-30T12:03:00"/>
        <d v="1899-12-30T12:15:00"/>
        <d v="1899-12-30T12:16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38:00"/>
        <d v="1899-12-30T17:42:00"/>
        <d v="1899-12-30T17:47:00"/>
        <d v="1899-12-30T17:56:00"/>
      </sharedItems>
      <fieldGroup par="5"/>
    </cacheField>
    <cacheField name="구분" numFmtId="0" sqlType="-9">
      <sharedItems count="4">
        <s v="의류"/>
        <s v="가구"/>
        <s v="식품"/>
        <s v="전자제품"/>
      </sharedItems>
    </cacheField>
    <cacheField name="결제방법" numFmtId="0" sqlType="-9">
      <sharedItems count="3">
        <s v="현금"/>
        <s v="카드"/>
        <s v="포인트"/>
      </sharedItems>
    </cacheField>
    <cacheField name="결제금액" numFmtId="0" sqlType="2">
      <sharedItems containsSemiMixedTypes="0" containsString="0" containsNumber="1" containsInteger="1" minValue="60000" maxValue="1200000" count="13">
        <n v="480000"/>
        <n v="70000"/>
        <n v="840000"/>
        <n v="720000"/>
        <n v="420000"/>
        <n v="210000"/>
        <n v="960000"/>
        <n v="600000"/>
        <n v="100000"/>
        <n v="80000"/>
        <n v="60000"/>
        <n v="300000"/>
        <n v="1200000"/>
      </sharedItems>
    </cacheField>
    <cacheField name="주문시간2" numFmtId="0" databaseField="0">
      <fieldGroup base="1">
        <discretePr count="42">
          <x v="33"/>
          <x v="33"/>
          <x v="33"/>
          <x v="33"/>
          <x v="0"/>
          <x v="1"/>
          <x v="2"/>
          <x v="3"/>
          <x v="4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4"/>
          <x v="34"/>
          <x v="34"/>
          <x v="34"/>
          <x v="34"/>
        </discretePr>
        <groupItems count="35">
          <d v="1899-12-30T10:45:00"/>
          <d v="1899-12-30T10:50:00"/>
          <d v="1899-12-30T11:00:00"/>
          <d v="1899-12-30T11:05:00"/>
          <d v="1899-12-30T11:12:00"/>
          <d v="1899-12-30T11:19:00"/>
          <d v="1899-12-30T11:25:00"/>
          <d v="1899-12-30T11:26:00"/>
          <d v="1899-12-30T11:30:00"/>
          <d v="1899-12-30T11:35:00"/>
          <d v="1899-12-30T11:36:00"/>
          <d v="1899-12-30T11:40:00"/>
          <d v="1899-12-30T11:45:00"/>
          <d v="1899-12-30T11:47:00"/>
          <d v="1899-12-30T12:03:00"/>
          <d v="1899-12-30T12:15:00"/>
          <d v="1899-12-30T12:16:00"/>
          <d v="1899-12-30T12:17:00"/>
          <d v="1899-12-30T13:05:00"/>
          <d v="1899-12-30T14:10:00"/>
          <d v="1899-12-30T14:35:00"/>
          <d v="1899-12-30T15:20:00"/>
          <d v="1899-12-30T15:29:00"/>
          <d v="1899-12-30T15:33:00"/>
          <d v="1899-12-30T15:37:00"/>
          <d v="1899-12-30T16:11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S34A9"/>
    <x v="0"/>
    <x v="0"/>
    <x v="0"/>
    <x v="0"/>
  </r>
  <r>
    <s v="S96A4"/>
    <x v="1"/>
    <x v="0"/>
    <x v="0"/>
    <x v="1"/>
  </r>
  <r>
    <s v="S58A3"/>
    <x v="2"/>
    <x v="0"/>
    <x v="1"/>
    <x v="2"/>
  </r>
  <r>
    <s v="S96A1"/>
    <x v="3"/>
    <x v="0"/>
    <x v="1"/>
    <x v="3"/>
  </r>
  <r>
    <s v="K31A6"/>
    <x v="4"/>
    <x v="1"/>
    <x v="1"/>
    <x v="4"/>
  </r>
  <r>
    <s v="K37A6"/>
    <x v="4"/>
    <x v="1"/>
    <x v="1"/>
    <x v="5"/>
  </r>
  <r>
    <s v="K57A4"/>
    <x v="5"/>
    <x v="1"/>
    <x v="2"/>
    <x v="6"/>
  </r>
  <r>
    <s v="K25A6"/>
    <x v="6"/>
    <x v="1"/>
    <x v="0"/>
    <x v="0"/>
  </r>
  <r>
    <s v="K91A1"/>
    <x v="7"/>
    <x v="1"/>
    <x v="0"/>
    <x v="1"/>
  </r>
  <r>
    <s v="K19A3"/>
    <x v="8"/>
    <x v="1"/>
    <x v="1"/>
    <x v="1"/>
  </r>
  <r>
    <s v="K28A4"/>
    <x v="9"/>
    <x v="1"/>
    <x v="1"/>
    <x v="1"/>
  </r>
  <r>
    <s v="K96B1"/>
    <x v="10"/>
    <x v="1"/>
    <x v="1"/>
    <x v="5"/>
  </r>
  <r>
    <s v="K82B4"/>
    <x v="11"/>
    <x v="1"/>
    <x v="1"/>
    <x v="7"/>
  </r>
  <r>
    <s v="K80B4"/>
    <x v="12"/>
    <x v="1"/>
    <x v="2"/>
    <x v="1"/>
  </r>
  <r>
    <s v="K54B2"/>
    <x v="13"/>
    <x v="1"/>
    <x v="0"/>
    <x v="4"/>
  </r>
  <r>
    <s v="K53B6"/>
    <x v="14"/>
    <x v="1"/>
    <x v="0"/>
    <x v="6"/>
  </r>
  <r>
    <s v="K47B6"/>
    <x v="15"/>
    <x v="1"/>
    <x v="1"/>
    <x v="8"/>
  </r>
  <r>
    <s v="K32B6"/>
    <x v="16"/>
    <x v="1"/>
    <x v="1"/>
    <x v="1"/>
  </r>
  <r>
    <s v="K19B8"/>
    <x v="17"/>
    <x v="1"/>
    <x v="1"/>
    <x v="9"/>
  </r>
  <r>
    <s v="K85C9"/>
    <x v="18"/>
    <x v="1"/>
    <x v="1"/>
    <x v="2"/>
  </r>
  <r>
    <s v="K92B1"/>
    <x v="19"/>
    <x v="1"/>
    <x v="2"/>
    <x v="4"/>
  </r>
  <r>
    <s v="K50B9"/>
    <x v="19"/>
    <x v="1"/>
    <x v="0"/>
    <x v="1"/>
  </r>
  <r>
    <s v="J42A8"/>
    <x v="20"/>
    <x v="2"/>
    <x v="0"/>
    <x v="4"/>
  </r>
  <r>
    <s v="J56A1"/>
    <x v="21"/>
    <x v="2"/>
    <x v="1"/>
    <x v="4"/>
  </r>
  <r>
    <s v="J94A8"/>
    <x v="22"/>
    <x v="2"/>
    <x v="1"/>
    <x v="4"/>
  </r>
  <r>
    <s v="J87A4"/>
    <x v="23"/>
    <x v="2"/>
    <x v="1"/>
    <x v="1"/>
  </r>
  <r>
    <s v="J76A3"/>
    <x v="24"/>
    <x v="2"/>
    <x v="1"/>
    <x v="4"/>
  </r>
  <r>
    <s v="J48A8"/>
    <x v="25"/>
    <x v="2"/>
    <x v="2"/>
    <x v="6"/>
  </r>
  <r>
    <s v="J27A7"/>
    <x v="26"/>
    <x v="2"/>
    <x v="0"/>
    <x v="2"/>
  </r>
  <r>
    <s v="O59D5"/>
    <x v="27"/>
    <x v="3"/>
    <x v="0"/>
    <x v="4"/>
  </r>
  <r>
    <s v="O78D3"/>
    <x v="28"/>
    <x v="3"/>
    <x v="1"/>
    <x v="0"/>
  </r>
  <r>
    <s v="O22D2"/>
    <x v="29"/>
    <x v="3"/>
    <x v="1"/>
    <x v="10"/>
  </r>
  <r>
    <s v="O35D7"/>
    <x v="30"/>
    <x v="3"/>
    <x v="1"/>
    <x v="7"/>
  </r>
  <r>
    <s v="O42D9"/>
    <x v="31"/>
    <x v="3"/>
    <x v="1"/>
    <x v="7"/>
  </r>
  <r>
    <s v="O22D7"/>
    <x v="32"/>
    <x v="3"/>
    <x v="2"/>
    <x v="9"/>
  </r>
  <r>
    <s v="O56D9"/>
    <x v="33"/>
    <x v="3"/>
    <x v="0"/>
    <x v="0"/>
  </r>
  <r>
    <s v="O77D8"/>
    <x v="34"/>
    <x v="3"/>
    <x v="0"/>
    <x v="11"/>
  </r>
  <r>
    <s v="O51D1"/>
    <x v="35"/>
    <x v="3"/>
    <x v="1"/>
    <x v="12"/>
  </r>
  <r>
    <s v="O84A3"/>
    <x v="36"/>
    <x v="3"/>
    <x v="1"/>
    <x v="12"/>
  </r>
  <r>
    <s v="S43A1"/>
    <x v="37"/>
    <x v="0"/>
    <x v="1"/>
    <x v="5"/>
  </r>
  <r>
    <s v="S31A4"/>
    <x v="38"/>
    <x v="0"/>
    <x v="1"/>
    <x v="10"/>
  </r>
  <r>
    <s v="S19A7"/>
    <x v="39"/>
    <x v="0"/>
    <x v="2"/>
    <x v="4"/>
  </r>
  <r>
    <s v="S20A3"/>
    <x v="40"/>
    <x v="0"/>
    <x v="1"/>
    <x v="5"/>
  </r>
  <r>
    <s v="S17A5"/>
    <x v="41"/>
    <x v="0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DAB834-B8A4-4D90-B064-877DED674D67}" name="피벗 테이블1" cacheId="8" applyNumberFormats="0" applyBorderFormats="0" applyFontFormats="0" applyPatternFormats="0" applyAlignmentFormats="0" applyWidthHeightFormats="1" dataCaption="값" errorCaption="해당없음" showError="1" updatedVersion="8" minRefreshableVersion="3" useAutoFormatting="1" colGrandTotals="0" itemPrintTitles="1" createdVersion="8" indent="0" compact="0" outline="1" outlineData="1" compactData="0" multipleFieldFilters="0" fieldListSortAscending="1">
  <location ref="B3:I21" firstHeaderRow="1" firstDataRow="3" firstDataCol="2" rowPageCount="1" colPageCount="1"/>
  <pivotFields count="6">
    <pivotField dataField="1" compact="0" showAll="0"/>
    <pivotField axis="axisRow" compact="0" subtotalTop="0" showAll="0" defaultSubtotal="0">
      <items count="42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axis="axisPage" compact="0" multipleItemSelectionAllowed="1" showAll="0">
      <items count="5">
        <item h="1" x="1"/>
        <item h="1" x="2"/>
        <item x="0"/>
        <item h="1" x="3"/>
        <item t="default"/>
      </items>
    </pivotField>
    <pivotField axis="axisCol" compact="0" showAll="0" sumSubtotal="1" avgSubtotal="1">
      <items count="5">
        <item x="1"/>
        <item x="2"/>
        <item x="0"/>
        <item t="sum"/>
        <item t="avg"/>
      </items>
    </pivotField>
    <pivotField dataField="1" compact="0" showAll="0"/>
    <pivotField axis="axisRow" compact="0" showAll="0" sumSubtotal="1" avgSubtotal="1">
      <items count="37">
        <item n="오전" x="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n="오후" x="34"/>
        <item t="sum"/>
        <item t="avg"/>
      </items>
    </pivotField>
  </pivotFields>
  <rowFields count="2">
    <field x="5"/>
    <field x="1"/>
  </rowFields>
  <rowItems count="16">
    <i>
      <x/>
    </i>
    <i r="1">
      <x/>
    </i>
    <i r="1">
      <x v="1"/>
    </i>
    <i r="1">
      <x v="2"/>
    </i>
    <i r="1">
      <x v="3"/>
    </i>
    <i t="sum">
      <x/>
    </i>
    <i t="avg">
      <x/>
    </i>
    <i>
      <x v="34"/>
    </i>
    <i r="1">
      <x v="37"/>
    </i>
    <i r="1">
      <x v="38"/>
    </i>
    <i r="1">
      <x v="39"/>
    </i>
    <i r="1">
      <x v="40"/>
    </i>
    <i r="1">
      <x v="41"/>
    </i>
    <i t="sum">
      <x v="34"/>
    </i>
    <i t="avg">
      <x v="3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2" hier="-1"/>
  </pageFields>
  <dataFields count="2">
    <dataField name="결제건수" fld="0" subtotal="count" baseField="5" baseItem="34"/>
    <dataField name="합계 : 결제금액" fld="4" baseField="5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8"/>
  <sheetViews>
    <sheetView topLeftCell="A20" zoomScaleNormal="100" workbookViewId="0">
      <selection activeCell="A23" sqref="A23"/>
    </sheetView>
  </sheetViews>
  <sheetFormatPr defaultRowHeight="17.399999999999999" x14ac:dyDescent="0.4"/>
  <cols>
    <col min="1" max="1" width="6.5" bestFit="1" customWidth="1"/>
    <col min="2" max="2" width="10.19921875" customWidth="1"/>
    <col min="3" max="3" width="14.09765625" bestFit="1" customWidth="1"/>
    <col min="4" max="4" width="16.19921875" bestFit="1" customWidth="1"/>
    <col min="5" max="5" width="8.59765625" customWidth="1"/>
    <col min="6" max="6" width="10.19921875" customWidth="1"/>
    <col min="7" max="7" width="9.19921875" bestFit="1" customWidth="1"/>
    <col min="8" max="8" width="11.3984375" customWidth="1"/>
  </cols>
  <sheetData>
    <row r="1" spans="1:8" x14ac:dyDescent="0.4">
      <c r="A1" t="s">
        <v>98</v>
      </c>
    </row>
    <row r="2" spans="1:8" x14ac:dyDescent="0.4">
      <c r="A2" s="1" t="s">
        <v>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100</v>
      </c>
      <c r="H2" s="3" t="s">
        <v>5</v>
      </c>
    </row>
    <row r="3" spans="1:8" x14ac:dyDescent="0.4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3.9</v>
      </c>
      <c r="G3" s="5">
        <v>1</v>
      </c>
      <c r="H3" s="6">
        <v>95000</v>
      </c>
    </row>
    <row r="4" spans="1:8" x14ac:dyDescent="0.4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3.3</v>
      </c>
      <c r="G4" s="5">
        <v>4</v>
      </c>
      <c r="H4" s="6">
        <v>0</v>
      </c>
    </row>
    <row r="5" spans="1:8" x14ac:dyDescent="0.4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4.8</v>
      </c>
      <c r="G5" s="5">
        <v>2</v>
      </c>
      <c r="H5" s="6">
        <v>190000</v>
      </c>
    </row>
    <row r="6" spans="1:8" x14ac:dyDescent="0.4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4.7</v>
      </c>
      <c r="G6" s="5">
        <v>7</v>
      </c>
      <c r="H6" s="6">
        <v>525000</v>
      </c>
    </row>
    <row r="7" spans="1:8" x14ac:dyDescent="0.4">
      <c r="A7" s="4">
        <v>5</v>
      </c>
      <c r="B7" s="5" t="s">
        <v>22</v>
      </c>
      <c r="C7" s="5" t="s">
        <v>23</v>
      </c>
      <c r="D7" s="5" t="s">
        <v>24</v>
      </c>
      <c r="E7" s="5" t="s">
        <v>9</v>
      </c>
      <c r="F7" s="5">
        <v>3.9</v>
      </c>
      <c r="G7" s="5">
        <v>4</v>
      </c>
      <c r="H7" s="6">
        <v>380000</v>
      </c>
    </row>
    <row r="8" spans="1:8" x14ac:dyDescent="0.4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>
        <v>4.5999999999999996</v>
      </c>
      <c r="G8" s="5">
        <v>1</v>
      </c>
      <c r="H8" s="6">
        <v>95000</v>
      </c>
    </row>
    <row r="9" spans="1:8" x14ac:dyDescent="0.4">
      <c r="A9" s="4">
        <v>7</v>
      </c>
      <c r="B9" s="5" t="s">
        <v>29</v>
      </c>
      <c r="C9" s="5" t="s">
        <v>30</v>
      </c>
      <c r="D9" s="5" t="s">
        <v>31</v>
      </c>
      <c r="E9" s="5" t="s">
        <v>17</v>
      </c>
      <c r="F9" s="5">
        <v>4.0999999999999996</v>
      </c>
      <c r="G9" s="5">
        <v>0</v>
      </c>
      <c r="H9" s="6">
        <v>0</v>
      </c>
    </row>
    <row r="10" spans="1:8" x14ac:dyDescent="0.4">
      <c r="A10" s="4">
        <v>8</v>
      </c>
      <c r="B10" s="5" t="s">
        <v>32</v>
      </c>
      <c r="C10" s="5" t="s">
        <v>33</v>
      </c>
      <c r="D10" s="5" t="s">
        <v>34</v>
      </c>
      <c r="E10" s="5" t="s">
        <v>13</v>
      </c>
      <c r="F10" s="5">
        <v>4.7</v>
      </c>
      <c r="G10" s="5">
        <v>2</v>
      </c>
      <c r="H10" s="6">
        <v>190000</v>
      </c>
    </row>
    <row r="11" spans="1:8" x14ac:dyDescent="0.4">
      <c r="A11" s="4">
        <v>9</v>
      </c>
      <c r="B11" s="5" t="s">
        <v>35</v>
      </c>
      <c r="C11" s="5" t="s">
        <v>36</v>
      </c>
      <c r="D11" s="5" t="s">
        <v>37</v>
      </c>
      <c r="E11" s="5" t="s">
        <v>28</v>
      </c>
      <c r="F11" s="5">
        <v>3.5</v>
      </c>
      <c r="G11" s="5">
        <v>4</v>
      </c>
      <c r="H11" s="6">
        <v>380000</v>
      </c>
    </row>
    <row r="12" spans="1:8" x14ac:dyDescent="0.4">
      <c r="A12" s="4">
        <v>10</v>
      </c>
      <c r="B12" s="5" t="s">
        <v>38</v>
      </c>
      <c r="C12" s="5" t="s">
        <v>39</v>
      </c>
      <c r="D12" s="5" t="s">
        <v>40</v>
      </c>
      <c r="E12" s="5" t="s">
        <v>17</v>
      </c>
      <c r="F12" s="5">
        <v>3.9</v>
      </c>
      <c r="G12" s="5">
        <v>2</v>
      </c>
      <c r="H12" s="6">
        <v>190000</v>
      </c>
    </row>
    <row r="13" spans="1:8" x14ac:dyDescent="0.4">
      <c r="A13" s="4">
        <v>11</v>
      </c>
      <c r="B13" s="5" t="s">
        <v>41</v>
      </c>
      <c r="C13" s="5" t="s">
        <v>42</v>
      </c>
      <c r="D13" s="5" t="s">
        <v>43</v>
      </c>
      <c r="E13" s="5" t="s">
        <v>9</v>
      </c>
      <c r="F13" s="5">
        <v>5.2</v>
      </c>
      <c r="G13" s="5">
        <v>6</v>
      </c>
      <c r="H13" s="6">
        <v>450000</v>
      </c>
    </row>
    <row r="14" spans="1:8" x14ac:dyDescent="0.4">
      <c r="A14" s="4">
        <v>12</v>
      </c>
      <c r="B14" s="5" t="s">
        <v>44</v>
      </c>
      <c r="C14" s="5" t="s">
        <v>45</v>
      </c>
      <c r="D14" s="5" t="s">
        <v>46</v>
      </c>
      <c r="E14" s="5" t="s">
        <v>17</v>
      </c>
      <c r="F14" s="5">
        <v>3.3</v>
      </c>
      <c r="G14" s="5">
        <v>6</v>
      </c>
      <c r="H14" s="6">
        <v>0</v>
      </c>
    </row>
    <row r="15" spans="1:8" x14ac:dyDescent="0.4">
      <c r="A15" s="4">
        <v>13</v>
      </c>
      <c r="B15" s="5" t="s">
        <v>47</v>
      </c>
      <c r="C15" s="5" t="s">
        <v>48</v>
      </c>
      <c r="D15" s="5" t="s">
        <v>49</v>
      </c>
      <c r="E15" s="5" t="s">
        <v>9</v>
      </c>
      <c r="F15" s="5">
        <v>4</v>
      </c>
      <c r="G15" s="5">
        <v>7</v>
      </c>
      <c r="H15" s="6">
        <v>525000</v>
      </c>
    </row>
    <row r="16" spans="1:8" x14ac:dyDescent="0.4">
      <c r="A16" s="4">
        <v>14</v>
      </c>
      <c r="B16" s="5" t="s">
        <v>50</v>
      </c>
      <c r="C16" s="5" t="s">
        <v>51</v>
      </c>
      <c r="D16" s="5" t="s">
        <v>52</v>
      </c>
      <c r="E16" s="5" t="s">
        <v>9</v>
      </c>
      <c r="F16" s="5">
        <v>4.8</v>
      </c>
      <c r="G16" s="5">
        <v>6</v>
      </c>
      <c r="H16" s="6">
        <v>450000</v>
      </c>
    </row>
    <row r="17" spans="1:8" x14ac:dyDescent="0.4">
      <c r="A17" s="4">
        <v>15</v>
      </c>
      <c r="B17" s="5" t="s">
        <v>53</v>
      </c>
      <c r="C17" s="5" t="s">
        <v>54</v>
      </c>
      <c r="D17" s="5" t="s">
        <v>55</v>
      </c>
      <c r="E17" s="5" t="s">
        <v>21</v>
      </c>
      <c r="F17" s="5">
        <v>5.4</v>
      </c>
      <c r="G17" s="5">
        <v>1</v>
      </c>
      <c r="H17" s="6">
        <v>95000</v>
      </c>
    </row>
    <row r="18" spans="1:8" x14ac:dyDescent="0.4">
      <c r="A18" s="4">
        <v>16</v>
      </c>
      <c r="B18" s="5" t="s">
        <v>56</v>
      </c>
      <c r="C18" s="5" t="s">
        <v>57</v>
      </c>
      <c r="D18" s="5" t="s">
        <v>58</v>
      </c>
      <c r="E18" s="5" t="s">
        <v>17</v>
      </c>
      <c r="F18" s="5">
        <v>5.0999999999999996</v>
      </c>
      <c r="G18" s="5">
        <v>4</v>
      </c>
      <c r="H18" s="6">
        <v>380000</v>
      </c>
    </row>
    <row r="19" spans="1:8" x14ac:dyDescent="0.4">
      <c r="A19" s="4">
        <v>17</v>
      </c>
      <c r="B19" s="5" t="s">
        <v>59</v>
      </c>
      <c r="C19" s="5" t="s">
        <v>60</v>
      </c>
      <c r="D19" s="5" t="s">
        <v>61</v>
      </c>
      <c r="E19" s="5" t="s">
        <v>28</v>
      </c>
      <c r="F19" s="5">
        <v>3.9</v>
      </c>
      <c r="G19" s="5">
        <v>7</v>
      </c>
      <c r="H19" s="6">
        <v>525000</v>
      </c>
    </row>
    <row r="20" spans="1:8" x14ac:dyDescent="0.4">
      <c r="A20" s="4">
        <v>18</v>
      </c>
      <c r="B20" s="5" t="s">
        <v>62</v>
      </c>
      <c r="C20" s="5" t="s">
        <v>63</v>
      </c>
      <c r="D20" s="5" t="s">
        <v>64</v>
      </c>
      <c r="E20" s="5" t="s">
        <v>21</v>
      </c>
      <c r="F20" s="5">
        <v>5.5</v>
      </c>
      <c r="G20" s="5">
        <v>4</v>
      </c>
      <c r="H20" s="6">
        <v>380000</v>
      </c>
    </row>
    <row r="21" spans="1:8" x14ac:dyDescent="0.4">
      <c r="A21" s="4">
        <v>19</v>
      </c>
      <c r="B21" s="5" t="s">
        <v>65</v>
      </c>
      <c r="C21" s="5" t="s">
        <v>66</v>
      </c>
      <c r="D21" s="5" t="s">
        <v>67</v>
      </c>
      <c r="E21" s="5" t="s">
        <v>28</v>
      </c>
      <c r="F21" s="5">
        <v>3.3</v>
      </c>
      <c r="G21" s="5">
        <v>0</v>
      </c>
      <c r="H21" s="6">
        <v>0</v>
      </c>
    </row>
    <row r="22" spans="1:8" x14ac:dyDescent="0.4">
      <c r="A22" s="4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>
        <v>4.5</v>
      </c>
      <c r="G22" s="5">
        <v>5</v>
      </c>
      <c r="H22" s="6">
        <v>375000</v>
      </c>
    </row>
    <row r="23" spans="1:8" x14ac:dyDescent="0.4">
      <c r="A23" s="4">
        <v>21</v>
      </c>
      <c r="B23" s="5" t="s">
        <v>71</v>
      </c>
      <c r="C23" s="5" t="s">
        <v>72</v>
      </c>
      <c r="D23" s="5" t="s">
        <v>73</v>
      </c>
      <c r="E23" s="5" t="s">
        <v>17</v>
      </c>
      <c r="F23" s="5">
        <v>3.3</v>
      </c>
      <c r="G23" s="5">
        <v>6</v>
      </c>
      <c r="H23" s="6">
        <v>0</v>
      </c>
    </row>
    <row r="24" spans="1:8" x14ac:dyDescent="0.4">
      <c r="A24" s="4">
        <v>22</v>
      </c>
      <c r="B24" s="5" t="s">
        <v>74</v>
      </c>
      <c r="C24" s="5" t="s">
        <v>75</v>
      </c>
      <c r="D24" s="5" t="s">
        <v>76</v>
      </c>
      <c r="E24" s="5" t="s">
        <v>9</v>
      </c>
      <c r="F24" s="5">
        <v>4.2</v>
      </c>
      <c r="G24" s="5">
        <v>2</v>
      </c>
      <c r="H24" s="6">
        <v>190000</v>
      </c>
    </row>
    <row r="25" spans="1:8" x14ac:dyDescent="0.4">
      <c r="A25" s="4">
        <v>23</v>
      </c>
      <c r="B25" s="5" t="s">
        <v>77</v>
      </c>
      <c r="C25" s="5" t="s">
        <v>78</v>
      </c>
      <c r="D25" s="5" t="s">
        <v>79</v>
      </c>
      <c r="E25" s="5" t="s">
        <v>9</v>
      </c>
      <c r="F25" s="5">
        <v>5</v>
      </c>
      <c r="G25" s="5">
        <v>3</v>
      </c>
      <c r="H25" s="6">
        <v>285000</v>
      </c>
    </row>
    <row r="26" spans="1:8" x14ac:dyDescent="0.4">
      <c r="A26" s="4">
        <v>24</v>
      </c>
      <c r="B26" s="5" t="s">
        <v>80</v>
      </c>
      <c r="C26" s="5" t="s">
        <v>81</v>
      </c>
      <c r="D26" s="5" t="s">
        <v>82</v>
      </c>
      <c r="E26" s="5" t="s">
        <v>17</v>
      </c>
      <c r="F26" s="5">
        <v>3.8</v>
      </c>
      <c r="G26" s="5">
        <v>5</v>
      </c>
      <c r="H26" s="6">
        <v>375000</v>
      </c>
    </row>
    <row r="27" spans="1:8" x14ac:dyDescent="0.4">
      <c r="A27" s="4">
        <v>25</v>
      </c>
      <c r="B27" s="5" t="s">
        <v>83</v>
      </c>
      <c r="C27" s="5" t="s">
        <v>84</v>
      </c>
      <c r="D27" s="5" t="s">
        <v>85</v>
      </c>
      <c r="E27" s="5" t="s">
        <v>17</v>
      </c>
      <c r="F27" s="5">
        <v>2.7</v>
      </c>
      <c r="G27" s="5">
        <v>5</v>
      </c>
      <c r="H27" s="6">
        <v>0</v>
      </c>
    </row>
    <row r="28" spans="1:8" x14ac:dyDescent="0.4">
      <c r="A28" s="4">
        <v>26</v>
      </c>
      <c r="B28" s="5" t="s">
        <v>86</v>
      </c>
      <c r="C28" s="5" t="s">
        <v>87</v>
      </c>
      <c r="D28" s="5" t="s">
        <v>88</v>
      </c>
      <c r="E28" s="5" t="s">
        <v>21</v>
      </c>
      <c r="F28" s="5">
        <v>5.4</v>
      </c>
      <c r="G28" s="5">
        <v>2</v>
      </c>
      <c r="H28" s="6">
        <v>190000</v>
      </c>
    </row>
    <row r="29" spans="1:8" x14ac:dyDescent="0.4">
      <c r="A29" s="4">
        <v>27</v>
      </c>
      <c r="B29" s="5" t="s">
        <v>89</v>
      </c>
      <c r="C29" s="5" t="s">
        <v>90</v>
      </c>
      <c r="D29" s="5" t="s">
        <v>91</v>
      </c>
      <c r="E29" s="5" t="s">
        <v>28</v>
      </c>
      <c r="F29" s="5">
        <v>3.9</v>
      </c>
      <c r="G29" s="5">
        <v>1</v>
      </c>
      <c r="H29" s="6">
        <v>95000</v>
      </c>
    </row>
    <row r="30" spans="1:8" x14ac:dyDescent="0.4">
      <c r="A30" s="4">
        <v>28</v>
      </c>
      <c r="B30" s="5" t="s">
        <v>92</v>
      </c>
      <c r="C30" s="5" t="s">
        <v>93</v>
      </c>
      <c r="D30" s="5" t="s">
        <v>94</v>
      </c>
      <c r="E30" s="5" t="s">
        <v>9</v>
      </c>
      <c r="F30" s="5">
        <v>4.7</v>
      </c>
      <c r="G30" s="5">
        <v>5</v>
      </c>
      <c r="H30" s="6">
        <v>375000</v>
      </c>
    </row>
    <row r="31" spans="1:8" x14ac:dyDescent="0.4">
      <c r="A31" s="4">
        <v>29</v>
      </c>
      <c r="B31" s="5" t="s">
        <v>95</v>
      </c>
      <c r="C31" s="5" t="s">
        <v>96</v>
      </c>
      <c r="D31" s="5" t="s">
        <v>97</v>
      </c>
      <c r="E31" s="5" t="s">
        <v>9</v>
      </c>
      <c r="F31" s="5">
        <v>5.2</v>
      </c>
      <c r="G31" s="5">
        <v>0</v>
      </c>
      <c r="H31" s="6">
        <v>0</v>
      </c>
    </row>
    <row r="32" spans="1:8" x14ac:dyDescent="0.4">
      <c r="A32" s="4">
        <v>30</v>
      </c>
      <c r="B32" s="5" t="s">
        <v>41</v>
      </c>
      <c r="C32" s="5" t="s">
        <v>42</v>
      </c>
      <c r="D32" s="5" t="s">
        <v>43</v>
      </c>
      <c r="E32" s="5" t="s">
        <v>9</v>
      </c>
      <c r="F32" s="5">
        <v>5.2</v>
      </c>
      <c r="G32" s="5">
        <v>6</v>
      </c>
      <c r="H32" s="6">
        <v>450000</v>
      </c>
    </row>
    <row r="33" spans="1:8" x14ac:dyDescent="0.4">
      <c r="A33" s="4">
        <v>31</v>
      </c>
      <c r="B33" s="5" t="s">
        <v>44</v>
      </c>
      <c r="C33" s="5" t="s">
        <v>45</v>
      </c>
      <c r="D33" s="5" t="s">
        <v>46</v>
      </c>
      <c r="E33" s="5" t="s">
        <v>17</v>
      </c>
      <c r="F33" s="5">
        <v>3.3</v>
      </c>
      <c r="G33" s="5">
        <v>6</v>
      </c>
      <c r="H33" s="6">
        <v>0</v>
      </c>
    </row>
    <row r="34" spans="1:8" x14ac:dyDescent="0.4">
      <c r="A34" s="4">
        <v>32</v>
      </c>
      <c r="B34" s="5" t="s">
        <v>47</v>
      </c>
      <c r="C34" s="5" t="s">
        <v>48</v>
      </c>
      <c r="D34" s="5" t="s">
        <v>49</v>
      </c>
      <c r="E34" s="5" t="s">
        <v>9</v>
      </c>
      <c r="F34" s="5">
        <v>4</v>
      </c>
      <c r="G34" s="5">
        <v>7</v>
      </c>
      <c r="H34" s="6">
        <v>525000</v>
      </c>
    </row>
    <row r="35" spans="1:8" x14ac:dyDescent="0.4">
      <c r="A35" s="4">
        <v>33</v>
      </c>
      <c r="B35" s="5" t="s">
        <v>50</v>
      </c>
      <c r="C35" s="5" t="s">
        <v>51</v>
      </c>
      <c r="D35" s="5" t="s">
        <v>52</v>
      </c>
      <c r="E35" s="5" t="s">
        <v>9</v>
      </c>
      <c r="F35" s="5">
        <v>4.8</v>
      </c>
      <c r="G35" s="5">
        <v>6</v>
      </c>
      <c r="H35" s="6">
        <v>450000</v>
      </c>
    </row>
    <row r="36" spans="1:8" x14ac:dyDescent="0.4">
      <c r="A36" s="4">
        <v>34</v>
      </c>
      <c r="B36" s="5" t="s">
        <v>53</v>
      </c>
      <c r="C36" s="5" t="s">
        <v>54</v>
      </c>
      <c r="D36" s="5" t="s">
        <v>55</v>
      </c>
      <c r="E36" s="5" t="s">
        <v>21</v>
      </c>
      <c r="F36" s="5">
        <v>5.4</v>
      </c>
      <c r="G36" s="5">
        <v>1</v>
      </c>
      <c r="H36" s="6">
        <v>95000</v>
      </c>
    </row>
    <row r="37" spans="1:8" x14ac:dyDescent="0.4">
      <c r="A37" s="4">
        <v>35</v>
      </c>
      <c r="B37" s="5" t="s">
        <v>56</v>
      </c>
      <c r="C37" s="5" t="s">
        <v>57</v>
      </c>
      <c r="D37" s="5" t="s">
        <v>58</v>
      </c>
      <c r="E37" s="5" t="s">
        <v>17</v>
      </c>
      <c r="F37" s="5">
        <v>5.0999999999999996</v>
      </c>
      <c r="G37" s="5">
        <v>4</v>
      </c>
      <c r="H37" s="6">
        <v>380000</v>
      </c>
    </row>
    <row r="39" spans="1:8" x14ac:dyDescent="0.4">
      <c r="A39" t="s">
        <v>228</v>
      </c>
    </row>
    <row r="40" spans="1:8" x14ac:dyDescent="0.4">
      <c r="A40" t="b">
        <f>AND(LEFT(D3,1)="7",G3&gt;=4,E3&lt;&gt;"팀원")</f>
        <v>0</v>
      </c>
    </row>
    <row r="42" spans="1:8" x14ac:dyDescent="0.4">
      <c r="A42" s="1" t="s">
        <v>99</v>
      </c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100</v>
      </c>
      <c r="H42" s="3" t="s">
        <v>5</v>
      </c>
    </row>
    <row r="43" spans="1:8" x14ac:dyDescent="0.4">
      <c r="A43" s="4">
        <v>4</v>
      </c>
      <c r="B43" s="5" t="s">
        <v>18</v>
      </c>
      <c r="C43" s="5" t="s">
        <v>19</v>
      </c>
      <c r="D43" s="5" t="s">
        <v>20</v>
      </c>
      <c r="E43" s="5" t="s">
        <v>21</v>
      </c>
      <c r="F43" s="5">
        <v>4.7</v>
      </c>
      <c r="G43" s="5">
        <v>7</v>
      </c>
      <c r="H43" s="6">
        <v>525000</v>
      </c>
    </row>
    <row r="44" spans="1:8" x14ac:dyDescent="0.4">
      <c r="A44" s="4">
        <v>16</v>
      </c>
      <c r="B44" s="5" t="s">
        <v>56</v>
      </c>
      <c r="C44" s="5" t="s">
        <v>57</v>
      </c>
      <c r="D44" s="5" t="s">
        <v>58</v>
      </c>
      <c r="E44" s="5" t="s">
        <v>17</v>
      </c>
      <c r="F44" s="5">
        <v>5.0999999999999996</v>
      </c>
      <c r="G44" s="5">
        <v>4</v>
      </c>
      <c r="H44" s="6">
        <v>380000</v>
      </c>
    </row>
    <row r="45" spans="1:8" x14ac:dyDescent="0.4">
      <c r="A45" s="4">
        <v>17</v>
      </c>
      <c r="B45" s="5" t="s">
        <v>59</v>
      </c>
      <c r="C45" s="5" t="s">
        <v>60</v>
      </c>
      <c r="D45" s="5" t="s">
        <v>61</v>
      </c>
      <c r="E45" s="5" t="s">
        <v>28</v>
      </c>
      <c r="F45" s="5">
        <v>3.9</v>
      </c>
      <c r="G45" s="5">
        <v>7</v>
      </c>
      <c r="H45" s="6">
        <v>525000</v>
      </c>
    </row>
    <row r="46" spans="1:8" x14ac:dyDescent="0.4">
      <c r="A46" s="4">
        <v>18</v>
      </c>
      <c r="B46" s="5" t="s">
        <v>62</v>
      </c>
      <c r="C46" s="5" t="s">
        <v>63</v>
      </c>
      <c r="D46" s="5" t="s">
        <v>64</v>
      </c>
      <c r="E46" s="5" t="s">
        <v>21</v>
      </c>
      <c r="F46" s="5">
        <v>5.5</v>
      </c>
      <c r="G46" s="5">
        <v>4</v>
      </c>
      <c r="H46" s="6">
        <v>380000</v>
      </c>
    </row>
    <row r="47" spans="1:8" x14ac:dyDescent="0.4">
      <c r="A47" s="4">
        <v>21</v>
      </c>
      <c r="B47" s="5" t="s">
        <v>71</v>
      </c>
      <c r="C47" s="5" t="s">
        <v>72</v>
      </c>
      <c r="D47" s="5" t="s">
        <v>73</v>
      </c>
      <c r="E47" s="5" t="s">
        <v>17</v>
      </c>
      <c r="F47" s="5">
        <v>3.3</v>
      </c>
      <c r="G47" s="5">
        <v>6</v>
      </c>
      <c r="H47" s="6">
        <v>0</v>
      </c>
    </row>
    <row r="48" spans="1:8" x14ac:dyDescent="0.4">
      <c r="A48" s="4">
        <v>35</v>
      </c>
      <c r="B48" s="5" t="s">
        <v>56</v>
      </c>
      <c r="C48" s="5" t="s">
        <v>57</v>
      </c>
      <c r="D48" s="5" t="s">
        <v>58</v>
      </c>
      <c r="E48" s="5" t="s">
        <v>17</v>
      </c>
      <c r="F48" s="5">
        <v>5.0999999999999996</v>
      </c>
      <c r="G48" s="5">
        <v>4</v>
      </c>
      <c r="H48" s="6">
        <v>380000</v>
      </c>
    </row>
  </sheetData>
  <phoneticPr fontId="1" type="noConversion"/>
  <conditionalFormatting sqref="A3:H37">
    <cfRule type="expression" dxfId="0" priority="1">
      <formula>OR(MAX($F$3:$F$37)=$F3,MIN($F$3:$F$37)=$F3)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Header>&amp;L▶ &amp;P쪽&amp;R&amp;G</oddHeader>
  </headerFooter>
  <rowBreaks count="1" manualBreakCount="1">
    <brk id="2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1:I40"/>
  <sheetViews>
    <sheetView tabSelected="1" workbookViewId="0">
      <selection activeCell="E3" sqref="E3:E31"/>
    </sheetView>
  </sheetViews>
  <sheetFormatPr defaultRowHeight="17.399999999999999" x14ac:dyDescent="0.4"/>
  <cols>
    <col min="1" max="1" width="9" bestFit="1" customWidth="1"/>
    <col min="2" max="2" width="13" bestFit="1" customWidth="1"/>
    <col min="3" max="3" width="7.69921875" customWidth="1"/>
    <col min="4" max="4" width="16" customWidth="1"/>
    <col min="5" max="5" width="13" customWidth="1"/>
    <col min="6" max="6" width="7.69921875" bestFit="1" customWidth="1"/>
    <col min="7" max="8" width="9" bestFit="1" customWidth="1"/>
    <col min="9" max="9" width="12.19921875" customWidth="1"/>
  </cols>
  <sheetData>
    <row r="1" spans="1:9" x14ac:dyDescent="0.4">
      <c r="A1" t="s">
        <v>98</v>
      </c>
    </row>
    <row r="2" spans="1:9" x14ac:dyDescent="0.4">
      <c r="A2" s="4" t="s">
        <v>0</v>
      </c>
      <c r="B2" s="7" t="s">
        <v>113</v>
      </c>
      <c r="C2" s="4" t="s">
        <v>1</v>
      </c>
      <c r="D2" s="4" t="s">
        <v>2</v>
      </c>
      <c r="E2" s="7" t="s">
        <v>114</v>
      </c>
      <c r="F2" s="4" t="s">
        <v>3</v>
      </c>
      <c r="G2" s="4" t="s">
        <v>4</v>
      </c>
      <c r="H2" s="4" t="s">
        <v>100</v>
      </c>
      <c r="I2" s="7" t="s">
        <v>5</v>
      </c>
    </row>
    <row r="3" spans="1:9" x14ac:dyDescent="0.4">
      <c r="A3" s="4" t="s">
        <v>6</v>
      </c>
      <c r="B3" s="4" t="str">
        <f>_xlfn.XLOOKUP(LEFT(A3,2),$A$35:$A$40,$B$35:$B$40,"해당지사없음",0)</f>
        <v>한국</v>
      </c>
      <c r="C3" s="4" t="s">
        <v>7</v>
      </c>
      <c r="D3" s="4" t="s">
        <v>8</v>
      </c>
      <c r="E3" s="8">
        <f>IF(MID(D3,3,2)*1&lt;=6,DATE(LEFT(D3,2)+60,8,31),DATE(LEFT(D3,2)+61,2,28))</f>
        <v>50099</v>
      </c>
      <c r="F3" s="4" t="s">
        <v>9</v>
      </c>
      <c r="G3" s="9">
        <v>3.9</v>
      </c>
      <c r="H3" s="9">
        <v>1</v>
      </c>
      <c r="I3" s="10" cm="1">
        <f t="array" ref="I3">fn자격수당(G3,H3)</f>
        <v>80000</v>
      </c>
    </row>
    <row r="4" spans="1:9" x14ac:dyDescent="0.4">
      <c r="A4" s="4" t="s">
        <v>10</v>
      </c>
      <c r="B4" s="4" t="str">
        <f t="shared" ref="B4:B31" si="0">_xlfn.XLOOKUP(LEFT(A4,2),$A$35:$A$40,$B$35:$B$40,"해당지사없음",0)</f>
        <v>해당지사없음</v>
      </c>
      <c r="C4" s="4" t="s">
        <v>11</v>
      </c>
      <c r="D4" s="4" t="s">
        <v>12</v>
      </c>
      <c r="E4" s="8">
        <f t="shared" ref="E4:E31" si="1">IF(MID(D4,3,2)*1&lt;=6,DATE(LEFT(D4,2)+60,8,31),DATE(LEFT(D4,2)+61,2,28))</f>
        <v>51744</v>
      </c>
      <c r="F4" s="4" t="s">
        <v>13</v>
      </c>
      <c r="G4" s="9">
        <v>3.3</v>
      </c>
      <c r="H4" s="9">
        <v>4</v>
      </c>
      <c r="I4" s="10" cm="1">
        <f t="array" ref="I4">fn자격수당(G4,H4)</f>
        <v>0</v>
      </c>
    </row>
    <row r="5" spans="1:9" x14ac:dyDescent="0.4">
      <c r="A5" s="4" t="s">
        <v>14</v>
      </c>
      <c r="B5" s="4" t="str">
        <f t="shared" si="0"/>
        <v>미국</v>
      </c>
      <c r="C5" s="4" t="s">
        <v>15</v>
      </c>
      <c r="D5" s="4" t="s">
        <v>16</v>
      </c>
      <c r="E5" s="8">
        <f t="shared" si="1"/>
        <v>51560</v>
      </c>
      <c r="F5" s="4" t="s">
        <v>17</v>
      </c>
      <c r="G5" s="9">
        <v>4.8</v>
      </c>
      <c r="H5" s="9">
        <v>2</v>
      </c>
      <c r="I5" s="10" cm="1">
        <f t="array" ref="I5">fn자격수당(G5,H5)</f>
        <v>160000</v>
      </c>
    </row>
    <row r="6" spans="1:9" x14ac:dyDescent="0.4">
      <c r="A6" s="4" t="s">
        <v>18</v>
      </c>
      <c r="B6" s="4" t="str">
        <f t="shared" si="0"/>
        <v>한국</v>
      </c>
      <c r="C6" s="4" t="s">
        <v>19</v>
      </c>
      <c r="D6" s="4" t="s">
        <v>20</v>
      </c>
      <c r="E6" s="8">
        <f t="shared" si="1"/>
        <v>48457</v>
      </c>
      <c r="F6" s="4" t="s">
        <v>21</v>
      </c>
      <c r="G6" s="9">
        <v>4.7</v>
      </c>
      <c r="H6" s="9">
        <v>7</v>
      </c>
      <c r="I6" s="10" cm="1">
        <f t="array" ref="I6">fn자격수당(G6,H6)</f>
        <v>525000</v>
      </c>
    </row>
    <row r="7" spans="1:9" x14ac:dyDescent="0.4">
      <c r="A7" s="4" t="s">
        <v>22</v>
      </c>
      <c r="B7" s="4" t="str">
        <f t="shared" si="0"/>
        <v>호주</v>
      </c>
      <c r="C7" s="4" t="s">
        <v>23</v>
      </c>
      <c r="D7" s="4" t="s">
        <v>24</v>
      </c>
      <c r="E7" s="8">
        <f t="shared" si="1"/>
        <v>51925</v>
      </c>
      <c r="F7" s="4" t="s">
        <v>9</v>
      </c>
      <c r="G7" s="9">
        <v>3.9</v>
      </c>
      <c r="H7" s="9">
        <v>4</v>
      </c>
      <c r="I7" s="10" cm="1">
        <f t="array" ref="I7">fn자격수당(G7,H7)</f>
        <v>320000</v>
      </c>
    </row>
    <row r="8" spans="1:9" x14ac:dyDescent="0.4">
      <c r="A8" s="4" t="s">
        <v>25</v>
      </c>
      <c r="B8" s="4" t="str">
        <f t="shared" si="0"/>
        <v>한국</v>
      </c>
      <c r="C8" s="4" t="s">
        <v>26</v>
      </c>
      <c r="D8" s="4" t="s">
        <v>27</v>
      </c>
      <c r="E8" s="8">
        <f t="shared" si="1"/>
        <v>53751</v>
      </c>
      <c r="F8" s="4" t="s">
        <v>28</v>
      </c>
      <c r="G8" s="9">
        <v>4.5999999999999996</v>
      </c>
      <c r="H8" s="9">
        <v>1</v>
      </c>
      <c r="I8" s="10" cm="1">
        <f t="array" ref="I8">fn자격수당(G8,H8)</f>
        <v>80000</v>
      </c>
    </row>
    <row r="9" spans="1:9" x14ac:dyDescent="0.4">
      <c r="A9" s="4" t="s">
        <v>29</v>
      </c>
      <c r="B9" s="4" t="str">
        <f t="shared" si="0"/>
        <v>호주</v>
      </c>
      <c r="C9" s="4" t="s">
        <v>30</v>
      </c>
      <c r="D9" s="4" t="s">
        <v>31</v>
      </c>
      <c r="E9" s="8">
        <f t="shared" si="1"/>
        <v>54666</v>
      </c>
      <c r="F9" s="4" t="s">
        <v>17</v>
      </c>
      <c r="G9" s="9">
        <v>4.0999999999999996</v>
      </c>
      <c r="H9" s="9">
        <v>0</v>
      </c>
      <c r="I9" s="10" cm="1">
        <f t="array" ref="I9">fn자격수당(G9,H9)</f>
        <v>0</v>
      </c>
    </row>
    <row r="10" spans="1:9" x14ac:dyDescent="0.4">
      <c r="A10" s="4" t="s">
        <v>32</v>
      </c>
      <c r="B10" s="4" t="str">
        <f t="shared" si="0"/>
        <v>미국</v>
      </c>
      <c r="C10" s="4" t="s">
        <v>33</v>
      </c>
      <c r="D10" s="4" t="s">
        <v>34</v>
      </c>
      <c r="E10" s="8">
        <f t="shared" si="1"/>
        <v>53751</v>
      </c>
      <c r="F10" s="4" t="s">
        <v>13</v>
      </c>
      <c r="G10" s="9">
        <v>4.7</v>
      </c>
      <c r="H10" s="9">
        <v>2</v>
      </c>
      <c r="I10" s="10" cm="1">
        <f t="array" ref="I10">fn자격수당(G10,H10)</f>
        <v>160000</v>
      </c>
    </row>
    <row r="11" spans="1:9" x14ac:dyDescent="0.4">
      <c r="A11" s="4" t="s">
        <v>35</v>
      </c>
      <c r="B11" s="4" t="str">
        <f t="shared" si="0"/>
        <v>한국</v>
      </c>
      <c r="C11" s="4" t="s">
        <v>36</v>
      </c>
      <c r="D11" s="4" t="s">
        <v>37</v>
      </c>
      <c r="E11" s="8">
        <f t="shared" si="1"/>
        <v>54847</v>
      </c>
      <c r="F11" s="4" t="s">
        <v>28</v>
      </c>
      <c r="G11" s="9">
        <v>3.5</v>
      </c>
      <c r="H11" s="9">
        <v>4</v>
      </c>
      <c r="I11" s="10" cm="1">
        <f t="array" ref="I11">fn자격수당(G11,H11)</f>
        <v>320000</v>
      </c>
    </row>
    <row r="12" spans="1:9" x14ac:dyDescent="0.4">
      <c r="A12" s="4" t="s">
        <v>38</v>
      </c>
      <c r="B12" s="4" t="str">
        <f t="shared" si="0"/>
        <v>호주</v>
      </c>
      <c r="C12" s="4" t="s">
        <v>39</v>
      </c>
      <c r="D12" s="4" t="s">
        <v>40</v>
      </c>
      <c r="E12" s="8">
        <f t="shared" si="1"/>
        <v>53751</v>
      </c>
      <c r="F12" s="4" t="s">
        <v>17</v>
      </c>
      <c r="G12" s="9">
        <v>3.9</v>
      </c>
      <c r="H12" s="9">
        <v>2</v>
      </c>
      <c r="I12" s="10" cm="1">
        <f t="array" ref="I12">fn자격수당(G12,H12)</f>
        <v>160000</v>
      </c>
    </row>
    <row r="13" spans="1:9" x14ac:dyDescent="0.4">
      <c r="A13" s="4" t="s">
        <v>41</v>
      </c>
      <c r="B13" s="4" t="str">
        <f t="shared" si="0"/>
        <v>한국</v>
      </c>
      <c r="C13" s="4" t="s">
        <v>42</v>
      </c>
      <c r="D13" s="4" t="s">
        <v>43</v>
      </c>
      <c r="E13" s="8">
        <f t="shared" si="1"/>
        <v>49368</v>
      </c>
      <c r="F13" s="4" t="s">
        <v>9</v>
      </c>
      <c r="G13" s="9">
        <v>5.2</v>
      </c>
      <c r="H13" s="9">
        <v>6</v>
      </c>
      <c r="I13" s="10" cm="1">
        <f t="array" ref="I13">fn자격수당(G13,H13)</f>
        <v>450000</v>
      </c>
    </row>
    <row r="14" spans="1:9" x14ac:dyDescent="0.4">
      <c r="A14" s="4" t="s">
        <v>44</v>
      </c>
      <c r="B14" s="4" t="str">
        <f t="shared" si="0"/>
        <v>미국</v>
      </c>
      <c r="C14" s="4" t="s">
        <v>45</v>
      </c>
      <c r="D14" s="4" t="s">
        <v>46</v>
      </c>
      <c r="E14" s="8">
        <f t="shared" si="1"/>
        <v>52840</v>
      </c>
      <c r="F14" s="4" t="s">
        <v>17</v>
      </c>
      <c r="G14" s="9">
        <v>3.3</v>
      </c>
      <c r="H14" s="9">
        <v>6</v>
      </c>
      <c r="I14" s="10" cm="1">
        <f t="array" ref="I14">fn자격수당(G14,H14)</f>
        <v>0</v>
      </c>
    </row>
    <row r="15" spans="1:9" x14ac:dyDescent="0.4">
      <c r="A15" s="4" t="s">
        <v>47</v>
      </c>
      <c r="B15" s="4" t="str">
        <f t="shared" si="0"/>
        <v>미국</v>
      </c>
      <c r="C15" s="4" t="s">
        <v>48</v>
      </c>
      <c r="D15" s="4" t="s">
        <v>49</v>
      </c>
      <c r="E15" s="8">
        <f t="shared" si="1"/>
        <v>50464</v>
      </c>
      <c r="F15" s="4" t="s">
        <v>9</v>
      </c>
      <c r="G15" s="9">
        <v>4</v>
      </c>
      <c r="H15" s="9">
        <v>7</v>
      </c>
      <c r="I15" s="10" cm="1">
        <f t="array" ref="I15">fn자격수당(G15,H15)</f>
        <v>525000</v>
      </c>
    </row>
    <row r="16" spans="1:9" x14ac:dyDescent="0.4">
      <c r="A16" s="4" t="s">
        <v>50</v>
      </c>
      <c r="B16" s="4" t="str">
        <f t="shared" si="0"/>
        <v>한국</v>
      </c>
      <c r="C16" s="4" t="s">
        <v>51</v>
      </c>
      <c r="D16" s="4" t="s">
        <v>52</v>
      </c>
      <c r="E16" s="8">
        <f t="shared" si="1"/>
        <v>54301</v>
      </c>
      <c r="F16" s="4" t="s">
        <v>9</v>
      </c>
      <c r="G16" s="9">
        <v>4.8</v>
      </c>
      <c r="H16" s="9">
        <v>6</v>
      </c>
      <c r="I16" s="10" cm="1">
        <f t="array" ref="I16">fn자격수당(G16,H16)</f>
        <v>450000</v>
      </c>
    </row>
    <row r="17" spans="1:9" x14ac:dyDescent="0.4">
      <c r="A17" s="4" t="s">
        <v>53</v>
      </c>
      <c r="B17" s="4" t="str">
        <f t="shared" si="0"/>
        <v>호주</v>
      </c>
      <c r="C17" s="4" t="s">
        <v>54</v>
      </c>
      <c r="D17" s="4" t="s">
        <v>55</v>
      </c>
      <c r="E17" s="8">
        <f t="shared" si="1"/>
        <v>48091</v>
      </c>
      <c r="F17" s="4" t="s">
        <v>21</v>
      </c>
      <c r="G17" s="9">
        <v>5.4</v>
      </c>
      <c r="H17" s="9">
        <v>1</v>
      </c>
      <c r="I17" s="10" cm="1">
        <f t="array" ref="I17">fn자격수당(G17,H17)</f>
        <v>80000</v>
      </c>
    </row>
    <row r="18" spans="1:9" x14ac:dyDescent="0.4">
      <c r="A18" s="4" t="s">
        <v>56</v>
      </c>
      <c r="B18" s="4" t="str">
        <f t="shared" si="0"/>
        <v>한국</v>
      </c>
      <c r="C18" s="4" t="s">
        <v>57</v>
      </c>
      <c r="D18" s="4" t="s">
        <v>58</v>
      </c>
      <c r="E18" s="8">
        <f t="shared" si="1"/>
        <v>50464</v>
      </c>
      <c r="F18" s="4" t="s">
        <v>17</v>
      </c>
      <c r="G18" s="9">
        <v>5.0999999999999996</v>
      </c>
      <c r="H18" s="9">
        <v>4</v>
      </c>
      <c r="I18" s="10" cm="1">
        <f t="array" ref="I18">fn자격수당(G18,H18)</f>
        <v>320000</v>
      </c>
    </row>
    <row r="19" spans="1:9" x14ac:dyDescent="0.4">
      <c r="A19" s="4" t="s">
        <v>59</v>
      </c>
      <c r="B19" s="4" t="str">
        <f t="shared" si="0"/>
        <v>호주</v>
      </c>
      <c r="C19" s="4" t="s">
        <v>60</v>
      </c>
      <c r="D19" s="4" t="s">
        <v>61</v>
      </c>
      <c r="E19" s="8">
        <f t="shared" si="1"/>
        <v>48457</v>
      </c>
      <c r="F19" s="4" t="s">
        <v>28</v>
      </c>
      <c r="G19" s="9">
        <v>5.8</v>
      </c>
      <c r="H19" s="9">
        <v>7</v>
      </c>
      <c r="I19" s="10" cm="1">
        <f t="array" ref="I19">fn자격수당(G19,H19)</f>
        <v>525000</v>
      </c>
    </row>
    <row r="20" spans="1:9" x14ac:dyDescent="0.4">
      <c r="A20" s="4" t="s">
        <v>62</v>
      </c>
      <c r="B20" s="4" t="str">
        <f t="shared" si="0"/>
        <v>해당지사없음</v>
      </c>
      <c r="C20" s="4" t="s">
        <v>63</v>
      </c>
      <c r="D20" s="4" t="s">
        <v>64</v>
      </c>
      <c r="E20" s="8">
        <f t="shared" si="1"/>
        <v>49918</v>
      </c>
      <c r="F20" s="4" t="s">
        <v>21</v>
      </c>
      <c r="G20" s="9">
        <v>3.9</v>
      </c>
      <c r="H20" s="9">
        <v>4</v>
      </c>
      <c r="I20" s="10" cm="1">
        <f t="array" ref="I20">fn자격수당(G20,H20)</f>
        <v>320000</v>
      </c>
    </row>
    <row r="21" spans="1:9" x14ac:dyDescent="0.4">
      <c r="A21" s="4" t="s">
        <v>65</v>
      </c>
      <c r="B21" s="4" t="str">
        <f t="shared" si="0"/>
        <v>한국</v>
      </c>
      <c r="C21" s="4" t="s">
        <v>66</v>
      </c>
      <c r="D21" s="4" t="s">
        <v>67</v>
      </c>
      <c r="E21" s="8">
        <f t="shared" si="1"/>
        <v>50829</v>
      </c>
      <c r="F21" s="4" t="s">
        <v>28</v>
      </c>
      <c r="G21" s="9">
        <v>5.4</v>
      </c>
      <c r="H21" s="9">
        <v>0</v>
      </c>
      <c r="I21" s="10" cm="1">
        <f t="array" ref="I21">fn자격수당(G21,H21)</f>
        <v>0</v>
      </c>
    </row>
    <row r="22" spans="1:9" x14ac:dyDescent="0.4">
      <c r="A22" s="4" t="s">
        <v>68</v>
      </c>
      <c r="B22" s="4" t="str">
        <f t="shared" si="0"/>
        <v>한국</v>
      </c>
      <c r="C22" s="4" t="s">
        <v>69</v>
      </c>
      <c r="D22" s="4" t="s">
        <v>70</v>
      </c>
      <c r="E22" s="8">
        <f t="shared" si="1"/>
        <v>51379</v>
      </c>
      <c r="F22" s="4" t="s">
        <v>9</v>
      </c>
      <c r="G22" s="9">
        <v>4.5</v>
      </c>
      <c r="H22" s="9">
        <v>5</v>
      </c>
      <c r="I22" s="10" cm="1">
        <f t="array" ref="I22">fn자격수당(G22,H22)</f>
        <v>375000</v>
      </c>
    </row>
    <row r="23" spans="1:9" x14ac:dyDescent="0.4">
      <c r="A23" s="4" t="s">
        <v>71</v>
      </c>
      <c r="B23" s="4" t="str">
        <f t="shared" si="0"/>
        <v>호주</v>
      </c>
      <c r="C23" s="4" t="s">
        <v>72</v>
      </c>
      <c r="D23" s="4" t="s">
        <v>73</v>
      </c>
      <c r="E23" s="8">
        <f t="shared" si="1"/>
        <v>49003</v>
      </c>
      <c r="F23" s="4" t="s">
        <v>17</v>
      </c>
      <c r="G23" s="9">
        <v>3.3</v>
      </c>
      <c r="H23" s="9">
        <v>6</v>
      </c>
      <c r="I23" s="10" cm="1">
        <f t="array" ref="I23">fn자격수당(G23,H23)</f>
        <v>0</v>
      </c>
    </row>
    <row r="24" spans="1:9" x14ac:dyDescent="0.4">
      <c r="A24" s="4" t="s">
        <v>74</v>
      </c>
      <c r="B24" s="4" t="str">
        <f t="shared" si="0"/>
        <v>한국</v>
      </c>
      <c r="C24" s="4" t="s">
        <v>75</v>
      </c>
      <c r="D24" s="4" t="s">
        <v>76</v>
      </c>
      <c r="E24" s="8">
        <f t="shared" si="1"/>
        <v>52109</v>
      </c>
      <c r="F24" s="4" t="s">
        <v>9</v>
      </c>
      <c r="G24" s="9">
        <v>4.2</v>
      </c>
      <c r="H24" s="9">
        <v>2</v>
      </c>
      <c r="I24" s="10" cm="1">
        <f t="array" ref="I24">fn자격수당(G24,H24)</f>
        <v>160000</v>
      </c>
    </row>
    <row r="25" spans="1:9" x14ac:dyDescent="0.4">
      <c r="A25" s="4" t="s">
        <v>77</v>
      </c>
      <c r="B25" s="4" t="str">
        <f t="shared" si="0"/>
        <v>한국</v>
      </c>
      <c r="C25" s="4" t="s">
        <v>78</v>
      </c>
      <c r="D25" s="4" t="s">
        <v>79</v>
      </c>
      <c r="E25" s="8">
        <f t="shared" si="1"/>
        <v>53935</v>
      </c>
      <c r="F25" s="4" t="s">
        <v>9</v>
      </c>
      <c r="G25" s="9">
        <v>5</v>
      </c>
      <c r="H25" s="9">
        <v>3</v>
      </c>
      <c r="I25" s="10" cm="1">
        <f t="array" ref="I25">fn자격수당(G25,H25)</f>
        <v>240000</v>
      </c>
    </row>
    <row r="26" spans="1:9" x14ac:dyDescent="0.4">
      <c r="A26" s="4" t="s">
        <v>80</v>
      </c>
      <c r="B26" s="4" t="str">
        <f t="shared" si="0"/>
        <v>미국</v>
      </c>
      <c r="C26" s="4" t="s">
        <v>81</v>
      </c>
      <c r="D26" s="4" t="s">
        <v>82</v>
      </c>
      <c r="E26" s="8">
        <f t="shared" si="1"/>
        <v>51925</v>
      </c>
      <c r="F26" s="4" t="s">
        <v>17</v>
      </c>
      <c r="G26" s="9">
        <v>3.8</v>
      </c>
      <c r="H26" s="9">
        <v>5</v>
      </c>
      <c r="I26" s="10" cm="1">
        <f t="array" ref="I26">fn자격수당(G26,H26)</f>
        <v>375000</v>
      </c>
    </row>
    <row r="27" spans="1:9" x14ac:dyDescent="0.4">
      <c r="A27" s="4" t="s">
        <v>83</v>
      </c>
      <c r="B27" s="4" t="str">
        <f t="shared" si="0"/>
        <v>호주</v>
      </c>
      <c r="C27" s="4" t="s">
        <v>84</v>
      </c>
      <c r="D27" s="4" t="s">
        <v>85</v>
      </c>
      <c r="E27" s="8">
        <f t="shared" si="1"/>
        <v>52655</v>
      </c>
      <c r="F27" s="4" t="s">
        <v>17</v>
      </c>
      <c r="G27" s="9">
        <v>2.7</v>
      </c>
      <c r="H27" s="9">
        <v>5</v>
      </c>
      <c r="I27" s="10" cm="1">
        <f t="array" ref="I27">fn자격수당(G27,H27)</f>
        <v>0</v>
      </c>
    </row>
    <row r="28" spans="1:9" x14ac:dyDescent="0.4">
      <c r="A28" s="4" t="s">
        <v>86</v>
      </c>
      <c r="B28" s="4" t="str">
        <f t="shared" si="0"/>
        <v>미국</v>
      </c>
      <c r="C28" s="4" t="s">
        <v>87</v>
      </c>
      <c r="D28" s="4" t="s">
        <v>88</v>
      </c>
      <c r="E28" s="8">
        <f t="shared" si="1"/>
        <v>49003</v>
      </c>
      <c r="F28" s="4" t="s">
        <v>21</v>
      </c>
      <c r="G28" s="9">
        <v>5.4</v>
      </c>
      <c r="H28" s="9">
        <v>2</v>
      </c>
      <c r="I28" s="10" cm="1">
        <f t="array" ref="I28">fn자격수당(G28,H28)</f>
        <v>160000</v>
      </c>
    </row>
    <row r="29" spans="1:9" x14ac:dyDescent="0.4">
      <c r="A29" s="4" t="s">
        <v>89</v>
      </c>
      <c r="B29" s="4" t="str">
        <f t="shared" si="0"/>
        <v>호주</v>
      </c>
      <c r="C29" s="4" t="s">
        <v>90</v>
      </c>
      <c r="D29" s="4" t="s">
        <v>91</v>
      </c>
      <c r="E29" s="8">
        <f t="shared" si="1"/>
        <v>54116</v>
      </c>
      <c r="F29" s="4" t="s">
        <v>28</v>
      </c>
      <c r="G29" s="9">
        <v>3.9</v>
      </c>
      <c r="H29" s="9">
        <v>1</v>
      </c>
      <c r="I29" s="10" cm="1">
        <f t="array" ref="I29">fn자격수당(G29,H29)</f>
        <v>80000</v>
      </c>
    </row>
    <row r="30" spans="1:9" x14ac:dyDescent="0.4">
      <c r="A30" s="4" t="s">
        <v>92</v>
      </c>
      <c r="B30" s="4" t="str">
        <f t="shared" si="0"/>
        <v>해당지사없음</v>
      </c>
      <c r="C30" s="4" t="s">
        <v>93</v>
      </c>
      <c r="D30" s="4" t="s">
        <v>94</v>
      </c>
      <c r="E30" s="8">
        <f t="shared" si="1"/>
        <v>51925</v>
      </c>
      <c r="F30" s="4" t="s">
        <v>13</v>
      </c>
      <c r="G30" s="9">
        <v>5.2</v>
      </c>
      <c r="H30" s="9">
        <v>5</v>
      </c>
      <c r="I30" s="10" cm="1">
        <f t="array" ref="I30">fn자격수당(G30,H30)</f>
        <v>375000</v>
      </c>
    </row>
    <row r="31" spans="1:9" x14ac:dyDescent="0.4">
      <c r="A31" s="4" t="s">
        <v>95</v>
      </c>
      <c r="B31" s="4" t="str">
        <f t="shared" si="0"/>
        <v>호주</v>
      </c>
      <c r="C31" s="4" t="s">
        <v>96</v>
      </c>
      <c r="D31" s="4" t="s">
        <v>97</v>
      </c>
      <c r="E31" s="8">
        <f t="shared" si="1"/>
        <v>49552</v>
      </c>
      <c r="F31" s="4" t="s">
        <v>9</v>
      </c>
      <c r="G31" s="9">
        <v>5.2</v>
      </c>
      <c r="H31" s="9">
        <v>0</v>
      </c>
      <c r="I31" s="10" cm="1">
        <f t="array" ref="I31">fn자격수당(G31,H31)</f>
        <v>0</v>
      </c>
    </row>
    <row r="33" spans="1:9" x14ac:dyDescent="0.4">
      <c r="A33" t="s">
        <v>115</v>
      </c>
      <c r="C33" t="s">
        <v>116</v>
      </c>
      <c r="H33" t="s">
        <v>117</v>
      </c>
    </row>
    <row r="34" spans="1:9" x14ac:dyDescent="0.4">
      <c r="A34" s="4" t="s">
        <v>118</v>
      </c>
      <c r="B34" s="4" t="s">
        <v>113</v>
      </c>
      <c r="C34" s="21" t="s">
        <v>3</v>
      </c>
      <c r="D34" s="11">
        <v>3</v>
      </c>
      <c r="E34" s="11">
        <v>4</v>
      </c>
      <c r="F34" s="11">
        <v>5</v>
      </c>
      <c r="H34" s="4" t="s">
        <v>3</v>
      </c>
      <c r="I34" s="7" t="s">
        <v>119</v>
      </c>
    </row>
    <row r="35" spans="1:9" x14ac:dyDescent="0.4">
      <c r="A35" s="4" t="s">
        <v>101</v>
      </c>
      <c r="B35" s="4" t="s">
        <v>102</v>
      </c>
      <c r="C35" s="22"/>
      <c r="D35" s="12">
        <v>3.9</v>
      </c>
      <c r="E35" s="12">
        <v>4.9000000000000004</v>
      </c>
      <c r="F35" s="12">
        <v>5.9</v>
      </c>
      <c r="H35" s="4" t="s">
        <v>9</v>
      </c>
      <c r="I35" s="4" t="str">
        <f t="array" ref="I35">INDEX($C$3:$C$31,MATCH(MIN(IF($F$3:$F$31=$H35,LEFT($D$3:$D$31,2)*1)),($F$3:$F$31=$H35)*LEFT($D$3:$D$31,2),0))</f>
        <v>전하연</v>
      </c>
    </row>
    <row r="36" spans="1:9" x14ac:dyDescent="0.4">
      <c r="A36" s="4" t="s">
        <v>103</v>
      </c>
      <c r="B36" s="4" t="s">
        <v>104</v>
      </c>
      <c r="C36" s="4" t="s">
        <v>9</v>
      </c>
      <c r="D36" s="13">
        <f t="array" ref="D36">ROUND(AVERAGE(IF(($F$3:$F$31=$C36)*($G$3:$G$31&gt;=D$34)*($G$3:$G$31&lt;=D$35),$H$3:$H$31)),1)</f>
        <v>2.5</v>
      </c>
      <c r="E36" s="13">
        <f t="array" ref="E36">ROUND(AVERAGE(IF(($F$3:$F$31=$C36)*($G$3:$G$31&gt;=E$34)*($G$3:$G$31&lt;=E$35),$H$3:$H$31)),1)</f>
        <v>5</v>
      </c>
      <c r="F36" s="13">
        <f t="array" ref="F36">ROUND(AVERAGE(IF(($F$3:$F$31=$C36)*($G$3:$G$31&gt;=F$34)*($G$3:$G$31&lt;=F$35),$H$3:$H$31)),1)</f>
        <v>3</v>
      </c>
      <c r="H36" s="4" t="s">
        <v>17</v>
      </c>
      <c r="I36" s="4" t="str">
        <f t="array" ref="I36">INDEX($C$3:$C$31,MATCH(MIN(IF($F$3:$F$31=$H36,LEFT($D$3:$D$31,2)*1)),($F$3:$F$31=$H36)*LEFT($D$3:$D$31,2),0))</f>
        <v>이원찬</v>
      </c>
    </row>
    <row r="37" spans="1:9" x14ac:dyDescent="0.4">
      <c r="A37" s="4" t="s">
        <v>105</v>
      </c>
      <c r="B37" s="4" t="s">
        <v>106</v>
      </c>
      <c r="C37" s="4" t="s">
        <v>17</v>
      </c>
      <c r="D37" s="13">
        <f t="array" ref="D37">ROUND(AVERAGE(IF(($F$3:$F$31=$C37)*($G$3:$G$31&gt;=D$34)*($G$3:$G$31&lt;=D$35),$H$3:$H$31)),1)</f>
        <v>4.8</v>
      </c>
      <c r="E37" s="13">
        <f t="array" ref="E37">ROUND(AVERAGE(IF(($F$3:$F$31=$C37)*($G$3:$G$31&gt;=E$34)*($G$3:$G$31&lt;=E$35),$H$3:$H$31)),1)</f>
        <v>1</v>
      </c>
      <c r="F37" s="13">
        <f t="array" ref="F37">ROUND(AVERAGE(IF(($F$3:$F$31=$C37)*($G$3:$G$31&gt;=F$34)*($G$3:$G$31&lt;=F$35),$H$3:$H$31)),1)</f>
        <v>4</v>
      </c>
      <c r="H37" s="4" t="s">
        <v>13</v>
      </c>
      <c r="I37" s="4" t="str">
        <f t="array" ref="I37">INDEX($C$3:$C$31,MATCH(MIN(IF($F$3:$F$31=$H37,LEFT($D$3:$D$31,2)*1)),($F$3:$F$31=$H37)*LEFT($D$3:$D$31,2),0))</f>
        <v>노차빈</v>
      </c>
    </row>
    <row r="38" spans="1:9" x14ac:dyDescent="0.4">
      <c r="A38" s="4" t="s">
        <v>107</v>
      </c>
      <c r="B38" s="4" t="s">
        <v>108</v>
      </c>
      <c r="C38" s="4" t="s">
        <v>13</v>
      </c>
      <c r="D38" s="13">
        <f t="array" ref="D38">ROUND(AVERAGE(IF(($F$3:$F$31=$C38)*($G$3:$G$31&gt;=D$34)*($G$3:$G$31&lt;=D$35),$H$3:$H$31)),1)</f>
        <v>4</v>
      </c>
      <c r="E38" s="13">
        <f t="array" ref="E38">ROUND(AVERAGE(IF(($F$3:$F$31=$C38)*($G$3:$G$31&gt;=E$34)*($G$3:$G$31&lt;=E$35),$H$3:$H$31)),1)</f>
        <v>2</v>
      </c>
      <c r="F38" s="13">
        <f t="array" ref="F38">ROUND(AVERAGE(IF(($F$3:$F$31=$C38)*($G$3:$G$31&gt;=F$34)*($G$3:$G$31&lt;=F$35),$H$3:$H$31)),1)</f>
        <v>5</v>
      </c>
      <c r="H38" s="4" t="s">
        <v>28</v>
      </c>
      <c r="I38" s="4" t="str">
        <f t="array" ref="I38">INDEX($C$3:$C$31,MATCH(MIN(IF($F$3:$F$31=$H38,LEFT($D$3:$D$31,2)*1)),($F$3:$F$31=$H38)*LEFT($D$3:$D$31,2),0))</f>
        <v>고호정</v>
      </c>
    </row>
    <row r="39" spans="1:9" x14ac:dyDescent="0.4">
      <c r="A39" s="4" t="s">
        <v>109</v>
      </c>
      <c r="B39" s="4" t="s">
        <v>110</v>
      </c>
      <c r="C39" s="4" t="s">
        <v>28</v>
      </c>
      <c r="D39" s="13">
        <f t="array" ref="D39">ROUND(AVERAGE(IF(($F$3:$F$31=$C39)*($G$3:$G$31&gt;=D$34)*($G$3:$G$31&lt;=D$35),$H$3:$H$31)),1)</f>
        <v>2.5</v>
      </c>
      <c r="E39" s="13">
        <f t="array" ref="E39">ROUND(AVERAGE(IF(($F$3:$F$31=$C39)*($G$3:$G$31&gt;=E$34)*($G$3:$G$31&lt;=E$35),$H$3:$H$31)),1)</f>
        <v>1</v>
      </c>
      <c r="F39" s="13">
        <f t="array" ref="F39">ROUND(AVERAGE(IF(($F$3:$F$31=$C39)*($G$3:$G$31&gt;=F$34)*($G$3:$G$31&lt;=F$35),$H$3:$H$31)),1)</f>
        <v>3.5</v>
      </c>
      <c r="H39" s="4" t="s">
        <v>21</v>
      </c>
      <c r="I39" s="4" t="str">
        <f t="array" ref="I39">INDEX($C$3:$C$31,MATCH(MIN(IF($F$3:$F$31=$H39,LEFT($D$3:$D$31,2)*1)),($F$3:$F$31=$H39)*LEFT($D$3:$D$31,2),0))</f>
        <v>남청연</v>
      </c>
    </row>
    <row r="40" spans="1:9" x14ac:dyDescent="0.4">
      <c r="A40" s="4" t="s">
        <v>111</v>
      </c>
      <c r="B40" s="4" t="s">
        <v>112</v>
      </c>
      <c r="C40" s="4" t="s">
        <v>21</v>
      </c>
      <c r="D40" s="13">
        <f t="array" ref="D40">ROUND(AVERAGE(IF(($F$3:$F$31=$C40)*($G$3:$G$31&gt;=D$34)*($G$3:$G$31&lt;=D$35),$H$3:$H$31)),1)</f>
        <v>4</v>
      </c>
      <c r="E40" s="13">
        <f t="array" ref="E40">ROUND(AVERAGE(IF(($F$3:$F$31=$C40)*($G$3:$G$31&gt;=E$34)*($G$3:$G$31&lt;=E$35),$H$3:$H$31)),1)</f>
        <v>7</v>
      </c>
      <c r="F40" s="13">
        <f t="array" ref="F40">ROUND(AVERAGE(IF(($F$3:$F$31=$C40)*($G$3:$G$31&gt;=F$34)*($G$3:$G$31&lt;=F$35),$H$3:$H$31)),1)</f>
        <v>1.5</v>
      </c>
    </row>
  </sheetData>
  <mergeCells count="1">
    <mergeCell ref="C34:C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1:I21"/>
  <sheetViews>
    <sheetView workbookViewId="0">
      <selection activeCell="D7" sqref="D7"/>
    </sheetView>
  </sheetViews>
  <sheetFormatPr defaultRowHeight="17.399999999999999" x14ac:dyDescent="0.4"/>
  <cols>
    <col min="1" max="1" width="2.5" customWidth="1"/>
    <col min="2" max="3" width="11.8984375" bestFit="1" customWidth="1"/>
    <col min="4" max="9" width="14.19921875" bestFit="1" customWidth="1"/>
    <col min="10" max="10" width="13" bestFit="1" customWidth="1"/>
    <col min="11" max="12" width="18.796875" bestFit="1" customWidth="1"/>
  </cols>
  <sheetData>
    <row r="1" spans="2:9" x14ac:dyDescent="0.4">
      <c r="B1" s="25" t="s">
        <v>156</v>
      </c>
      <c r="C1" t="s">
        <v>237</v>
      </c>
    </row>
    <row r="3" spans="2:9" x14ac:dyDescent="0.4">
      <c r="D3" s="25" t="s">
        <v>231</v>
      </c>
      <c r="E3" s="25" t="s">
        <v>236</v>
      </c>
    </row>
    <row r="4" spans="2:9" x14ac:dyDescent="0.4">
      <c r="D4" t="s">
        <v>232</v>
      </c>
      <c r="F4" t="s">
        <v>233</v>
      </c>
      <c r="H4" t="s">
        <v>234</v>
      </c>
    </row>
    <row r="5" spans="2:9" x14ac:dyDescent="0.4">
      <c r="B5" s="25" t="s">
        <v>238</v>
      </c>
      <c r="C5" s="25" t="s">
        <v>229</v>
      </c>
      <c r="D5" t="s">
        <v>241</v>
      </c>
      <c r="E5" t="s">
        <v>235</v>
      </c>
      <c r="F5" t="s">
        <v>241</v>
      </c>
      <c r="G5" t="s">
        <v>235</v>
      </c>
      <c r="H5" t="s">
        <v>241</v>
      </c>
      <c r="I5" t="s">
        <v>235</v>
      </c>
    </row>
    <row r="6" spans="2:9" x14ac:dyDescent="0.4">
      <c r="B6" t="s">
        <v>239</v>
      </c>
      <c r="D6" s="27"/>
      <c r="E6" s="28"/>
      <c r="F6" s="27"/>
      <c r="G6" s="28"/>
      <c r="H6" s="27"/>
      <c r="I6" s="28"/>
    </row>
    <row r="7" spans="2:9" x14ac:dyDescent="0.4">
      <c r="C7" s="26">
        <v>0.39583333333333331</v>
      </c>
      <c r="D7" s="27"/>
      <c r="E7" s="28"/>
      <c r="F7" s="27"/>
      <c r="G7" s="28"/>
      <c r="H7" s="27">
        <v>1</v>
      </c>
      <c r="I7" s="28">
        <v>70000</v>
      </c>
    </row>
    <row r="8" spans="2:9" x14ac:dyDescent="0.4">
      <c r="C8" s="26">
        <v>0.40972222222222221</v>
      </c>
      <c r="D8" s="27"/>
      <c r="E8" s="28"/>
      <c r="F8" s="27"/>
      <c r="G8" s="28"/>
      <c r="H8" s="27">
        <v>1</v>
      </c>
      <c r="I8" s="28">
        <v>480000</v>
      </c>
    </row>
    <row r="9" spans="2:9" x14ac:dyDescent="0.4">
      <c r="C9" s="26">
        <v>0.43055555555555558</v>
      </c>
      <c r="D9" s="27">
        <v>1</v>
      </c>
      <c r="E9" s="28">
        <v>840000</v>
      </c>
      <c r="F9" s="27"/>
      <c r="G9" s="28"/>
      <c r="H9" s="27"/>
      <c r="I9" s="28"/>
    </row>
    <row r="10" spans="2:9" x14ac:dyDescent="0.4">
      <c r="C10" s="26">
        <v>0.43541666666666667</v>
      </c>
      <c r="D10" s="27">
        <v>1</v>
      </c>
      <c r="E10" s="28">
        <v>720000</v>
      </c>
      <c r="F10" s="27"/>
      <c r="G10" s="28"/>
      <c r="H10" s="27"/>
      <c r="I10" s="28"/>
    </row>
    <row r="11" spans="2:9" x14ac:dyDescent="0.4">
      <c r="B11" t="s">
        <v>242</v>
      </c>
      <c r="D11" s="27">
        <v>0</v>
      </c>
      <c r="E11" s="28">
        <v>1560000</v>
      </c>
      <c r="F11" s="27"/>
      <c r="G11" s="28"/>
      <c r="H11" s="27">
        <v>0</v>
      </c>
      <c r="I11" s="28">
        <v>550000</v>
      </c>
    </row>
    <row r="12" spans="2:9" x14ac:dyDescent="0.4">
      <c r="B12" t="s">
        <v>243</v>
      </c>
      <c r="D12" s="27" t="s">
        <v>246</v>
      </c>
      <c r="E12" s="28">
        <v>780000</v>
      </c>
      <c r="F12" s="27"/>
      <c r="G12" s="28"/>
      <c r="H12" s="27" t="s">
        <v>246</v>
      </c>
      <c r="I12" s="28">
        <v>275000</v>
      </c>
    </row>
    <row r="13" spans="2:9" x14ac:dyDescent="0.4">
      <c r="B13" t="s">
        <v>240</v>
      </c>
      <c r="D13" s="27"/>
      <c r="E13" s="28"/>
      <c r="F13" s="27"/>
      <c r="G13" s="28"/>
      <c r="H13" s="27"/>
      <c r="I13" s="28"/>
    </row>
    <row r="14" spans="2:9" x14ac:dyDescent="0.4">
      <c r="C14" s="26">
        <v>0.72986111111111107</v>
      </c>
      <c r="D14" s="27">
        <v>1</v>
      </c>
      <c r="E14" s="28">
        <v>210000</v>
      </c>
      <c r="F14" s="27"/>
      <c r="G14" s="28"/>
      <c r="H14" s="27"/>
      <c r="I14" s="28"/>
    </row>
    <row r="15" spans="2:9" x14ac:dyDescent="0.4">
      <c r="C15" s="26">
        <v>0.73472222222222228</v>
      </c>
      <c r="D15" s="27">
        <v>1</v>
      </c>
      <c r="E15" s="28">
        <v>60000</v>
      </c>
      <c r="F15" s="27"/>
      <c r="G15" s="28"/>
      <c r="H15" s="27"/>
      <c r="I15" s="28"/>
    </row>
    <row r="16" spans="2:9" x14ac:dyDescent="0.4">
      <c r="C16" s="26">
        <v>0.73750000000000004</v>
      </c>
      <c r="D16" s="27"/>
      <c r="E16" s="28"/>
      <c r="F16" s="27">
        <v>1</v>
      </c>
      <c r="G16" s="28">
        <v>420000</v>
      </c>
      <c r="H16" s="27"/>
      <c r="I16" s="28"/>
    </row>
    <row r="17" spans="2:9" x14ac:dyDescent="0.4">
      <c r="C17" s="26">
        <v>0.74097222222222225</v>
      </c>
      <c r="D17" s="27">
        <v>1</v>
      </c>
      <c r="E17" s="28">
        <v>210000</v>
      </c>
      <c r="F17" s="27"/>
      <c r="G17" s="28"/>
      <c r="H17" s="27"/>
      <c r="I17" s="28"/>
    </row>
    <row r="18" spans="2:9" x14ac:dyDescent="0.4">
      <c r="C18" s="26">
        <v>0.74722222222222223</v>
      </c>
      <c r="D18" s="27"/>
      <c r="E18" s="28"/>
      <c r="F18" s="27">
        <v>1</v>
      </c>
      <c r="G18" s="28">
        <v>210000</v>
      </c>
      <c r="H18" s="27"/>
      <c r="I18" s="28"/>
    </row>
    <row r="19" spans="2:9" x14ac:dyDescent="0.4">
      <c r="B19" t="s">
        <v>244</v>
      </c>
      <c r="D19" s="27">
        <v>0</v>
      </c>
      <c r="E19" s="28">
        <v>480000</v>
      </c>
      <c r="F19" s="27">
        <v>0</v>
      </c>
      <c r="G19" s="28">
        <v>630000</v>
      </c>
      <c r="H19" s="27"/>
      <c r="I19" s="28"/>
    </row>
    <row r="20" spans="2:9" x14ac:dyDescent="0.4">
      <c r="B20" t="s">
        <v>245</v>
      </c>
      <c r="D20" s="27" t="s">
        <v>246</v>
      </c>
      <c r="E20" s="28">
        <v>160000</v>
      </c>
      <c r="F20" s="27" t="s">
        <v>246</v>
      </c>
      <c r="G20" s="28">
        <v>315000</v>
      </c>
      <c r="H20" s="27"/>
      <c r="I20" s="28"/>
    </row>
    <row r="21" spans="2:9" x14ac:dyDescent="0.4">
      <c r="B21" t="s">
        <v>230</v>
      </c>
      <c r="D21" s="27">
        <v>5</v>
      </c>
      <c r="E21" s="28">
        <v>2040000</v>
      </c>
      <c r="F21" s="27">
        <v>2</v>
      </c>
      <c r="G21" s="28">
        <v>630000</v>
      </c>
      <c r="H21" s="27">
        <v>2</v>
      </c>
      <c r="I21" s="28">
        <v>550000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A11F-05B7-4750-8B5B-BC7F0F37B307}">
  <sheetPr codeName="Sheet8"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14.3984375" bestFit="1" customWidth="1"/>
    <col min="4" max="6" width="12.3984375" bestFit="1" customWidth="1" outlineLevel="1"/>
  </cols>
  <sheetData>
    <row r="1" spans="2:6" ht="18" thickBot="1" x14ac:dyDescent="0.45"/>
    <row r="2" spans="2:6" x14ac:dyDescent="0.4">
      <c r="B2" s="33" t="s">
        <v>253</v>
      </c>
      <c r="C2" s="34"/>
      <c r="D2" s="40"/>
      <c r="E2" s="40"/>
      <c r="F2" s="40"/>
    </row>
    <row r="3" spans="2:6" collapsed="1" x14ac:dyDescent="0.4">
      <c r="B3" s="32"/>
      <c r="C3" s="32"/>
      <c r="D3" s="41" t="s">
        <v>255</v>
      </c>
      <c r="E3" s="41" t="s">
        <v>250</v>
      </c>
      <c r="F3" s="41" t="s">
        <v>252</v>
      </c>
    </row>
    <row r="4" spans="2:6" ht="46.8" hidden="1" outlineLevel="1" x14ac:dyDescent="0.4">
      <c r="B4" s="36"/>
      <c r="C4" s="36"/>
      <c r="D4" s="29"/>
      <c r="E4" s="43" t="s">
        <v>251</v>
      </c>
      <c r="F4" s="43" t="s">
        <v>251</v>
      </c>
    </row>
    <row r="5" spans="2:6" x14ac:dyDescent="0.4">
      <c r="B5" s="37" t="s">
        <v>254</v>
      </c>
      <c r="C5" s="38"/>
      <c r="D5" s="35"/>
      <c r="E5" s="35"/>
      <c r="F5" s="35"/>
    </row>
    <row r="6" spans="2:6" outlineLevel="1" x14ac:dyDescent="0.4">
      <c r="B6" s="36"/>
      <c r="C6" s="36" t="s">
        <v>247</v>
      </c>
      <c r="D6" s="30">
        <v>0.4</v>
      </c>
      <c r="E6" s="42">
        <v>0.45</v>
      </c>
      <c r="F6" s="42">
        <v>0.35</v>
      </c>
    </row>
    <row r="7" spans="2:6" outlineLevel="1" x14ac:dyDescent="0.4">
      <c r="B7" s="36"/>
      <c r="C7" s="36" t="s">
        <v>248</v>
      </c>
      <c r="D7" s="30">
        <v>0.4</v>
      </c>
      <c r="E7" s="42">
        <v>0.35</v>
      </c>
      <c r="F7" s="42">
        <v>0.45</v>
      </c>
    </row>
    <row r="8" spans="2:6" x14ac:dyDescent="0.4">
      <c r="B8" s="37" t="s">
        <v>256</v>
      </c>
      <c r="C8" s="38"/>
      <c r="D8" s="35"/>
      <c r="E8" s="35"/>
      <c r="F8" s="35"/>
    </row>
    <row r="9" spans="2:6" ht="18" outlineLevel="1" thickBot="1" x14ac:dyDescent="0.45">
      <c r="B9" s="39"/>
      <c r="C9" s="39" t="s">
        <v>249</v>
      </c>
      <c r="D9" s="31">
        <v>92.4</v>
      </c>
      <c r="E9" s="31">
        <v>92.45</v>
      </c>
      <c r="F9" s="31">
        <v>92.35</v>
      </c>
    </row>
    <row r="10" spans="2:6" x14ac:dyDescent="0.4">
      <c r="B10" t="s">
        <v>257</v>
      </c>
    </row>
    <row r="11" spans="2:6" x14ac:dyDescent="0.4">
      <c r="B11" t="s">
        <v>258</v>
      </c>
    </row>
    <row r="12" spans="2:6" x14ac:dyDescent="0.4">
      <c r="B12" t="s">
        <v>259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A1:K23"/>
  <sheetViews>
    <sheetView workbookViewId="0">
      <selection activeCell="H17" sqref="H17"/>
    </sheetView>
  </sheetViews>
  <sheetFormatPr defaultRowHeight="17.399999999999999" x14ac:dyDescent="0.4"/>
  <sheetData>
    <row r="1" spans="1:11" x14ac:dyDescent="0.4">
      <c r="A1" s="14" t="s">
        <v>98</v>
      </c>
      <c r="B1" s="14"/>
    </row>
    <row r="2" spans="1:11" x14ac:dyDescent="0.4">
      <c r="A2" s="4" t="s">
        <v>1</v>
      </c>
      <c r="B2" s="4" t="s">
        <v>151</v>
      </c>
      <c r="C2" s="4" t="s">
        <v>120</v>
      </c>
      <c r="D2" s="4" t="s">
        <v>121</v>
      </c>
      <c r="E2" s="4" t="s">
        <v>122</v>
      </c>
      <c r="F2" s="4" t="s">
        <v>123</v>
      </c>
      <c r="H2" s="23" t="s">
        <v>124</v>
      </c>
      <c r="I2" s="23"/>
      <c r="J2" s="23"/>
      <c r="K2" s="23"/>
    </row>
    <row r="3" spans="1:11" x14ac:dyDescent="0.4">
      <c r="A3" s="4" t="s">
        <v>125</v>
      </c>
      <c r="B3" s="4" t="s">
        <v>152</v>
      </c>
      <c r="C3" s="9">
        <v>76</v>
      </c>
      <c r="D3" s="9">
        <v>97</v>
      </c>
      <c r="E3" s="9">
        <v>96</v>
      </c>
      <c r="F3" s="13">
        <f>SUMPRODUCT(C3:E3,$I$4:$K$4)</f>
        <v>92.4</v>
      </c>
      <c r="H3" s="7" t="s">
        <v>126</v>
      </c>
      <c r="I3" s="7" t="s">
        <v>127</v>
      </c>
      <c r="J3" s="7" t="s">
        <v>128</v>
      </c>
      <c r="K3" s="7" t="s">
        <v>129</v>
      </c>
    </row>
    <row r="4" spans="1:11" x14ac:dyDescent="0.4">
      <c r="A4" s="4" t="s">
        <v>145</v>
      </c>
      <c r="B4" s="4" t="s">
        <v>152</v>
      </c>
      <c r="C4" s="9">
        <v>94</v>
      </c>
      <c r="D4" s="9">
        <v>95</v>
      </c>
      <c r="E4" s="9">
        <v>81</v>
      </c>
      <c r="F4" s="13">
        <f>SUMPRODUCT(C4:E4,$I$4:$K$4)</f>
        <v>89.199999999999989</v>
      </c>
      <c r="H4" s="4" t="s">
        <v>131</v>
      </c>
      <c r="I4" s="15">
        <v>0.2</v>
      </c>
      <c r="J4" s="15">
        <v>0.4</v>
      </c>
      <c r="K4" s="15">
        <v>0.4</v>
      </c>
    </row>
    <row r="5" spans="1:11" x14ac:dyDescent="0.4">
      <c r="A5" s="4" t="s">
        <v>130</v>
      </c>
      <c r="B5" s="4" t="s">
        <v>152</v>
      </c>
      <c r="C5" s="9">
        <v>80</v>
      </c>
      <c r="D5" s="9">
        <v>83</v>
      </c>
      <c r="E5" s="9">
        <v>93</v>
      </c>
      <c r="F5" s="13">
        <f>SUMPRODUCT(C5:E5,$I$4:$K$4)</f>
        <v>86.4</v>
      </c>
    </row>
    <row r="6" spans="1:11" x14ac:dyDescent="0.4">
      <c r="A6" s="4" t="s">
        <v>150</v>
      </c>
      <c r="B6" s="4" t="s">
        <v>152</v>
      </c>
      <c r="C6" s="9">
        <v>97</v>
      </c>
      <c r="D6" s="9">
        <v>90</v>
      </c>
      <c r="E6" s="9">
        <v>76</v>
      </c>
      <c r="F6" s="13">
        <f>SUMPRODUCT(C6:E6,$I$4:$K$4)</f>
        <v>85.800000000000011</v>
      </c>
    </row>
    <row r="7" spans="1:11" x14ac:dyDescent="0.4">
      <c r="A7" s="4" t="s">
        <v>144</v>
      </c>
      <c r="B7" s="4" t="s">
        <v>152</v>
      </c>
      <c r="C7" s="9">
        <v>86</v>
      </c>
      <c r="D7" s="9">
        <v>77</v>
      </c>
      <c r="E7" s="9">
        <v>91</v>
      </c>
      <c r="F7" s="13">
        <f>SUMPRODUCT(C7:E7,$I$4:$K$4)</f>
        <v>84.4</v>
      </c>
    </row>
    <row r="8" spans="1:11" x14ac:dyDescent="0.4">
      <c r="A8" s="4" t="s">
        <v>135</v>
      </c>
      <c r="B8" s="4" t="s">
        <v>155</v>
      </c>
      <c r="C8" s="9">
        <v>100</v>
      </c>
      <c r="D8" s="9">
        <v>96</v>
      </c>
      <c r="E8" s="9">
        <v>91</v>
      </c>
      <c r="F8" s="13">
        <f>SUMPRODUCT(C8:E8,$I$4:$K$4)</f>
        <v>94.800000000000011</v>
      </c>
    </row>
    <row r="9" spans="1:11" x14ac:dyDescent="0.4">
      <c r="A9" s="4" t="s">
        <v>136</v>
      </c>
      <c r="B9" s="4" t="s">
        <v>155</v>
      </c>
      <c r="C9" s="9">
        <v>91</v>
      </c>
      <c r="D9" s="9">
        <v>80</v>
      </c>
      <c r="E9" s="9">
        <v>96</v>
      </c>
      <c r="F9" s="13">
        <f>SUMPRODUCT(C9:E9,$I$4:$K$4)</f>
        <v>88.600000000000009</v>
      </c>
    </row>
    <row r="10" spans="1:11" x14ac:dyDescent="0.4">
      <c r="A10" s="4" t="s">
        <v>148</v>
      </c>
      <c r="B10" s="4" t="s">
        <v>155</v>
      </c>
      <c r="C10" s="9">
        <v>100</v>
      </c>
      <c r="D10" s="9">
        <v>77</v>
      </c>
      <c r="E10" s="9">
        <v>91</v>
      </c>
      <c r="F10" s="13">
        <f>SUMPRODUCT(C10:E10,$I$4:$K$4)</f>
        <v>87.199999999999989</v>
      </c>
    </row>
    <row r="11" spans="1:11" x14ac:dyDescent="0.4">
      <c r="A11" s="4" t="s">
        <v>146</v>
      </c>
      <c r="B11" s="4" t="s">
        <v>155</v>
      </c>
      <c r="C11" s="9">
        <v>99</v>
      </c>
      <c r="D11" s="9">
        <v>92</v>
      </c>
      <c r="E11" s="9">
        <v>76</v>
      </c>
      <c r="F11" s="13">
        <f>SUMPRODUCT(C11:E11,$I$4:$K$4)</f>
        <v>87.000000000000014</v>
      </c>
    </row>
    <row r="12" spans="1:11" x14ac:dyDescent="0.4">
      <c r="A12" s="4" t="s">
        <v>142</v>
      </c>
      <c r="B12" s="4" t="s">
        <v>155</v>
      </c>
      <c r="C12" s="9">
        <v>100</v>
      </c>
      <c r="D12" s="9">
        <v>79</v>
      </c>
      <c r="E12" s="9">
        <v>80</v>
      </c>
      <c r="F12" s="13">
        <f>SUMPRODUCT(C12:E12,$I$4:$K$4)</f>
        <v>83.6</v>
      </c>
    </row>
    <row r="13" spans="1:11" x14ac:dyDescent="0.4">
      <c r="A13" s="4" t="s">
        <v>143</v>
      </c>
      <c r="B13" s="4" t="s">
        <v>155</v>
      </c>
      <c r="C13" s="9">
        <v>100</v>
      </c>
      <c r="D13" s="9">
        <v>79</v>
      </c>
      <c r="E13" s="9">
        <v>74</v>
      </c>
      <c r="F13" s="13">
        <f>SUMPRODUCT(C13:E13,$I$4:$K$4)</f>
        <v>81.2</v>
      </c>
    </row>
    <row r="14" spans="1:11" x14ac:dyDescent="0.4">
      <c r="A14" s="4" t="s">
        <v>140</v>
      </c>
      <c r="B14" s="4" t="s">
        <v>153</v>
      </c>
      <c r="C14" s="9">
        <v>100</v>
      </c>
      <c r="D14" s="9">
        <v>100</v>
      </c>
      <c r="E14" s="9">
        <v>97</v>
      </c>
      <c r="F14" s="13">
        <f>SUMPRODUCT(C14:E14,$I$4:$K$4)</f>
        <v>98.800000000000011</v>
      </c>
      <c r="H14" s="14"/>
    </row>
    <row r="15" spans="1:11" x14ac:dyDescent="0.4">
      <c r="A15" s="4" t="s">
        <v>138</v>
      </c>
      <c r="B15" s="4" t="s">
        <v>153</v>
      </c>
      <c r="C15" s="9">
        <v>96</v>
      </c>
      <c r="D15" s="9">
        <v>91</v>
      </c>
      <c r="E15" s="9">
        <v>94</v>
      </c>
      <c r="F15" s="13">
        <f>SUMPRODUCT(C15:E15,$I$4:$K$4)</f>
        <v>93.2</v>
      </c>
      <c r="H15" s="14"/>
    </row>
    <row r="16" spans="1:11" x14ac:dyDescent="0.4">
      <c r="A16" s="4" t="s">
        <v>132</v>
      </c>
      <c r="B16" s="4" t="s">
        <v>153</v>
      </c>
      <c r="C16" s="9">
        <v>100</v>
      </c>
      <c r="D16" s="9">
        <v>80</v>
      </c>
      <c r="E16" s="9">
        <v>90</v>
      </c>
      <c r="F16" s="13">
        <f>SUMPRODUCT(C16:E16,$I$4:$K$4)</f>
        <v>88</v>
      </c>
      <c r="H16" s="14"/>
    </row>
    <row r="17" spans="1:8" x14ac:dyDescent="0.4">
      <c r="A17" s="4" t="s">
        <v>133</v>
      </c>
      <c r="B17" s="4" t="s">
        <v>153</v>
      </c>
      <c r="C17" s="9">
        <v>93</v>
      </c>
      <c r="D17" s="9">
        <v>93</v>
      </c>
      <c r="E17" s="9">
        <v>74</v>
      </c>
      <c r="F17" s="13">
        <f>SUMPRODUCT(C17:E17,$I$4:$K$4)</f>
        <v>85.4</v>
      </c>
      <c r="H17" s="14"/>
    </row>
    <row r="18" spans="1:8" x14ac:dyDescent="0.4">
      <c r="A18" s="4" t="s">
        <v>141</v>
      </c>
      <c r="B18" s="4" t="s">
        <v>153</v>
      </c>
      <c r="C18" s="9">
        <v>100</v>
      </c>
      <c r="D18" s="9">
        <v>75</v>
      </c>
      <c r="E18" s="9">
        <v>72</v>
      </c>
      <c r="F18" s="13">
        <f>SUMPRODUCT(C18:E18,$I$4:$K$4)</f>
        <v>78.8</v>
      </c>
    </row>
    <row r="19" spans="1:8" x14ac:dyDescent="0.4">
      <c r="A19" s="4" t="s">
        <v>149</v>
      </c>
      <c r="B19" s="4" t="s">
        <v>154</v>
      </c>
      <c r="C19" s="9">
        <v>100</v>
      </c>
      <c r="D19" s="9">
        <v>97</v>
      </c>
      <c r="E19" s="9">
        <v>89</v>
      </c>
      <c r="F19" s="13">
        <f>SUMPRODUCT(C19:E19,$I$4:$K$4)</f>
        <v>94.4</v>
      </c>
    </row>
    <row r="20" spans="1:8" x14ac:dyDescent="0.4">
      <c r="A20" s="4" t="s">
        <v>134</v>
      </c>
      <c r="B20" s="4" t="s">
        <v>154</v>
      </c>
      <c r="C20" s="9">
        <v>100</v>
      </c>
      <c r="D20" s="9">
        <v>84</v>
      </c>
      <c r="E20" s="9">
        <v>90</v>
      </c>
      <c r="F20" s="13">
        <f>SUMPRODUCT(C20:E20,$I$4:$K$4)</f>
        <v>89.6</v>
      </c>
    </row>
    <row r="21" spans="1:8" x14ac:dyDescent="0.4">
      <c r="A21" s="4" t="s">
        <v>139</v>
      </c>
      <c r="B21" s="4" t="s">
        <v>154</v>
      </c>
      <c r="C21" s="9">
        <v>93</v>
      </c>
      <c r="D21" s="9">
        <v>91</v>
      </c>
      <c r="E21" s="9">
        <v>82</v>
      </c>
      <c r="F21" s="13">
        <f>SUMPRODUCT(C21:E21,$I$4:$K$4)</f>
        <v>87.800000000000011</v>
      </c>
    </row>
    <row r="22" spans="1:8" x14ac:dyDescent="0.4">
      <c r="A22" s="4" t="s">
        <v>147</v>
      </c>
      <c r="B22" s="4" t="s">
        <v>154</v>
      </c>
      <c r="C22" s="9">
        <v>99</v>
      </c>
      <c r="D22" s="9">
        <v>75</v>
      </c>
      <c r="E22" s="9">
        <v>84</v>
      </c>
      <c r="F22" s="13">
        <f>SUMPRODUCT(C22:E22,$I$4:$K$4)</f>
        <v>83.4</v>
      </c>
    </row>
    <row r="23" spans="1:8" x14ac:dyDescent="0.4">
      <c r="A23" s="4" t="s">
        <v>137</v>
      </c>
      <c r="B23" s="4" t="s">
        <v>154</v>
      </c>
      <c r="C23" s="9">
        <v>97</v>
      </c>
      <c r="D23" s="9">
        <v>84</v>
      </c>
      <c r="E23" s="9">
        <v>72</v>
      </c>
      <c r="F23" s="13">
        <f>SUMPRODUCT(C23:E23,$I$4:$K$4)</f>
        <v>81.8</v>
      </c>
    </row>
  </sheetData>
  <scenarios current="0" sqref="F3">
    <scenario name="중간비율증가" locked="1" count="2" user="DH K" comment="만든 사람 DH K 날짜 2024-12-10">
      <inputCells r="J4" val="0.45" numFmtId="9"/>
      <inputCells r="K4" val="0.35" numFmtId="9"/>
    </scenario>
    <scenario name="기말비율증가" locked="1" count="2" user="DH K" comment="만든 사람 DH K 날짜 2024-12-10">
      <inputCells r="J4" val="0.35" numFmtId="9"/>
      <inputCells r="K4" val="0.45" numFmtId="9"/>
    </scenario>
  </scenarios>
  <sortState xmlns:xlrd2="http://schemas.microsoft.com/office/spreadsheetml/2017/richdata2" ref="A3:F23">
    <sortCondition ref="B3:B23" customList="중동고,현대고,세화고,휘문고"/>
    <sortCondition descending="1" ref="F3:F23"/>
  </sortState>
  <mergeCells count="1">
    <mergeCell ref="H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1:F19"/>
  <sheetViews>
    <sheetView workbookViewId="0">
      <selection activeCell="J11" sqref="J11"/>
    </sheetView>
  </sheetViews>
  <sheetFormatPr defaultRowHeight="17.399999999999999" x14ac:dyDescent="0.4"/>
  <cols>
    <col min="3" max="3" width="10.09765625" bestFit="1" customWidth="1"/>
    <col min="4" max="4" width="13" bestFit="1" customWidth="1"/>
    <col min="5" max="5" width="13.8984375" bestFit="1" customWidth="1"/>
    <col min="6" max="6" width="11.3984375" bestFit="1" customWidth="1"/>
    <col min="7" max="7" width="2.59765625" customWidth="1"/>
    <col min="8" max="8" width="11.59765625" customWidth="1"/>
  </cols>
  <sheetData>
    <row r="1" spans="1:6" x14ac:dyDescent="0.4">
      <c r="A1" s="24" t="s">
        <v>193</v>
      </c>
      <c r="B1" s="24"/>
      <c r="C1" s="24"/>
      <c r="D1" s="24"/>
      <c r="E1" s="24"/>
      <c r="F1" s="24"/>
    </row>
    <row r="3" spans="1:6" x14ac:dyDescent="0.4">
      <c r="A3" s="4" t="s">
        <v>1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194</v>
      </c>
    </row>
    <row r="4" spans="1:6" x14ac:dyDescent="0.4">
      <c r="A4" s="4" t="s">
        <v>160</v>
      </c>
      <c r="B4" s="4" t="s">
        <v>161</v>
      </c>
      <c r="C4" s="4" t="s">
        <v>195</v>
      </c>
      <c r="D4" s="44">
        <v>1201</v>
      </c>
      <c r="E4" s="4" t="s">
        <v>162</v>
      </c>
      <c r="F4" s="16">
        <v>150000</v>
      </c>
    </row>
    <row r="5" spans="1:6" x14ac:dyDescent="0.4">
      <c r="A5" s="4" t="s">
        <v>163</v>
      </c>
      <c r="B5" s="4" t="s">
        <v>164</v>
      </c>
      <c r="C5" s="4" t="s">
        <v>165</v>
      </c>
      <c r="D5" s="44">
        <v>21002</v>
      </c>
      <c r="E5" s="4" t="s">
        <v>166</v>
      </c>
      <c r="F5" s="16">
        <v>300000</v>
      </c>
    </row>
    <row r="6" spans="1:6" x14ac:dyDescent="0.4">
      <c r="A6" s="4" t="s">
        <v>167</v>
      </c>
      <c r="B6" s="4" t="s">
        <v>161</v>
      </c>
      <c r="C6" s="4" t="s">
        <v>168</v>
      </c>
      <c r="D6" s="44">
        <v>2103</v>
      </c>
      <c r="E6" s="4" t="s">
        <v>169</v>
      </c>
      <c r="F6" s="16">
        <v>170000</v>
      </c>
    </row>
    <row r="7" spans="1:6" x14ac:dyDescent="0.4">
      <c r="A7" s="4" t="s">
        <v>170</v>
      </c>
      <c r="B7" s="4" t="s">
        <v>161</v>
      </c>
      <c r="C7" s="4" t="s">
        <v>196</v>
      </c>
      <c r="D7" s="44">
        <v>2302</v>
      </c>
      <c r="E7" s="4" t="s">
        <v>162</v>
      </c>
      <c r="F7" s="16">
        <v>150000</v>
      </c>
    </row>
    <row r="8" spans="1:6" x14ac:dyDescent="0.4">
      <c r="A8" s="4" t="s">
        <v>171</v>
      </c>
      <c r="B8" s="4" t="s">
        <v>161</v>
      </c>
      <c r="C8" s="4" t="s">
        <v>172</v>
      </c>
      <c r="D8" s="44">
        <v>1101</v>
      </c>
      <c r="E8" s="4" t="s">
        <v>162</v>
      </c>
      <c r="F8" s="16">
        <v>150000</v>
      </c>
    </row>
    <row r="9" spans="1:6" x14ac:dyDescent="0.4">
      <c r="A9" s="4" t="s">
        <v>173</v>
      </c>
      <c r="B9" s="4" t="s">
        <v>174</v>
      </c>
      <c r="C9" s="4" t="s">
        <v>197</v>
      </c>
      <c r="D9" s="44">
        <v>2303</v>
      </c>
      <c r="E9" s="4" t="s">
        <v>162</v>
      </c>
      <c r="F9" s="16">
        <v>100000</v>
      </c>
    </row>
    <row r="10" spans="1:6" x14ac:dyDescent="0.4">
      <c r="A10" s="4" t="s">
        <v>175</v>
      </c>
      <c r="B10" s="4" t="s">
        <v>164</v>
      </c>
      <c r="C10" s="4" t="s">
        <v>198</v>
      </c>
      <c r="D10" s="44">
        <v>11303</v>
      </c>
      <c r="E10" s="4" t="s">
        <v>176</v>
      </c>
      <c r="F10" s="16">
        <v>250000</v>
      </c>
    </row>
    <row r="11" spans="1:6" x14ac:dyDescent="0.4">
      <c r="A11" s="4" t="s">
        <v>177</v>
      </c>
      <c r="B11" s="4" t="s">
        <v>164</v>
      </c>
      <c r="C11" s="4" t="s">
        <v>178</v>
      </c>
      <c r="D11" s="44">
        <v>31201</v>
      </c>
      <c r="E11" s="4" t="s">
        <v>166</v>
      </c>
      <c r="F11" s="16">
        <v>300000</v>
      </c>
    </row>
    <row r="12" spans="1:6" x14ac:dyDescent="0.4">
      <c r="A12" s="4" t="s">
        <v>179</v>
      </c>
      <c r="B12" s="4" t="s">
        <v>161</v>
      </c>
      <c r="C12" s="4" t="s">
        <v>199</v>
      </c>
      <c r="D12" s="44">
        <v>2203</v>
      </c>
      <c r="E12" s="4" t="s">
        <v>169</v>
      </c>
      <c r="F12" s="16">
        <v>170000</v>
      </c>
    </row>
    <row r="13" spans="1:6" x14ac:dyDescent="0.4">
      <c r="A13" s="4" t="s">
        <v>180</v>
      </c>
      <c r="B13" s="4" t="s">
        <v>164</v>
      </c>
      <c r="C13" s="4" t="s">
        <v>181</v>
      </c>
      <c r="D13" s="44">
        <v>31101</v>
      </c>
      <c r="E13" s="4" t="s">
        <v>176</v>
      </c>
      <c r="F13" s="16">
        <v>250000</v>
      </c>
    </row>
    <row r="14" spans="1:6" x14ac:dyDescent="0.4">
      <c r="A14" s="4" t="s">
        <v>182</v>
      </c>
      <c r="B14" s="4" t="s">
        <v>161</v>
      </c>
      <c r="C14" s="4" t="s">
        <v>183</v>
      </c>
      <c r="D14" s="44">
        <v>2102</v>
      </c>
      <c r="E14" s="4" t="s">
        <v>162</v>
      </c>
      <c r="F14" s="16">
        <v>150000</v>
      </c>
    </row>
    <row r="15" spans="1:6" x14ac:dyDescent="0.4">
      <c r="A15" s="4" t="s">
        <v>184</v>
      </c>
      <c r="B15" s="4" t="s">
        <v>174</v>
      </c>
      <c r="C15" s="4" t="s">
        <v>200</v>
      </c>
      <c r="D15" s="44">
        <v>1302</v>
      </c>
      <c r="E15" s="4" t="s">
        <v>185</v>
      </c>
      <c r="F15" s="16">
        <v>80000</v>
      </c>
    </row>
    <row r="16" spans="1:6" x14ac:dyDescent="0.4">
      <c r="A16" s="4" t="s">
        <v>186</v>
      </c>
      <c r="B16" s="4" t="s">
        <v>174</v>
      </c>
      <c r="C16" s="4" t="s">
        <v>187</v>
      </c>
      <c r="D16" s="44">
        <v>2301</v>
      </c>
      <c r="E16" s="4" t="s">
        <v>185</v>
      </c>
      <c r="F16" s="16">
        <v>80000</v>
      </c>
    </row>
    <row r="17" spans="1:6" x14ac:dyDescent="0.4">
      <c r="A17" s="4" t="s">
        <v>188</v>
      </c>
      <c r="B17" s="4" t="s">
        <v>174</v>
      </c>
      <c r="C17" s="4" t="s">
        <v>189</v>
      </c>
      <c r="D17" s="44">
        <v>1301</v>
      </c>
      <c r="E17" s="4" t="s">
        <v>185</v>
      </c>
      <c r="F17" s="16">
        <v>80000</v>
      </c>
    </row>
    <row r="18" spans="1:6" x14ac:dyDescent="0.4">
      <c r="A18" s="4" t="s">
        <v>190</v>
      </c>
      <c r="B18" s="4" t="s">
        <v>164</v>
      </c>
      <c r="C18" s="4" t="s">
        <v>201</v>
      </c>
      <c r="D18" s="44">
        <v>31104</v>
      </c>
      <c r="E18" s="4" t="s">
        <v>166</v>
      </c>
      <c r="F18" s="16">
        <v>300000</v>
      </c>
    </row>
    <row r="19" spans="1:6" x14ac:dyDescent="0.4">
      <c r="A19" s="4" t="s">
        <v>191</v>
      </c>
      <c r="B19" s="4" t="s">
        <v>174</v>
      </c>
      <c r="C19" s="4" t="s">
        <v>192</v>
      </c>
      <c r="D19" s="44">
        <v>3301</v>
      </c>
      <c r="E19" s="4" t="s">
        <v>185</v>
      </c>
      <c r="F19" s="16">
        <v>80000</v>
      </c>
    </row>
  </sheetData>
  <mergeCells count="1">
    <mergeCell ref="A1:F1"/>
  </mergeCells>
  <phoneticPr fontId="1" type="noConversion"/>
  <conditionalFormatting sqref="F4:F19">
    <cfRule type="iconSet" priority="3">
      <iconSet>
        <cfvo type="percent" val="0"/>
        <cfvo type="num" val="150000"/>
        <cfvo type="num" val="250000"/>
      </iconSet>
    </cfRule>
    <cfRule type="iconSet" priority="2">
      <iconSet>
        <cfvo type="percent" val="0"/>
        <cfvo type="num" val="150000"/>
        <cfvo type="num" val="250000"/>
      </iconSet>
    </cfRule>
    <cfRule type="iconSet" priority="1">
      <iconSet>
        <cfvo type="percent" val="0"/>
        <cfvo type="num" val="150000"/>
        <cfvo type="num" val="25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1:E8"/>
  <sheetViews>
    <sheetView topLeftCell="A4" workbookViewId="0">
      <selection activeCell="J15" sqref="J15"/>
    </sheetView>
  </sheetViews>
  <sheetFormatPr defaultRowHeight="17.399999999999999" x14ac:dyDescent="0.4"/>
  <cols>
    <col min="2" max="2" width="11.5" customWidth="1"/>
    <col min="3" max="4" width="10.8984375" bestFit="1" customWidth="1"/>
    <col min="5" max="5" width="10.3984375" customWidth="1"/>
  </cols>
  <sheetData>
    <row r="1" spans="1:5" x14ac:dyDescent="0.4">
      <c r="E1" s="17" t="s">
        <v>202</v>
      </c>
    </row>
    <row r="2" spans="1:5" x14ac:dyDescent="0.4">
      <c r="A2" s="4" t="s">
        <v>209</v>
      </c>
      <c r="B2" s="4" t="s">
        <v>210</v>
      </c>
      <c r="C2" s="4" t="s">
        <v>211</v>
      </c>
      <c r="D2" s="4" t="s">
        <v>212</v>
      </c>
      <c r="E2" s="4" t="s">
        <v>110</v>
      </c>
    </row>
    <row r="3" spans="1:5" x14ac:dyDescent="0.4">
      <c r="A3" s="4" t="s">
        <v>203</v>
      </c>
      <c r="B3" s="18">
        <v>-0.02</v>
      </c>
      <c r="C3" s="19">
        <v>26857</v>
      </c>
      <c r="D3" s="19">
        <v>10325</v>
      </c>
      <c r="E3" s="19">
        <v>8578</v>
      </c>
    </row>
    <row r="4" spans="1:5" x14ac:dyDescent="0.4">
      <c r="A4" s="4" t="s">
        <v>204</v>
      </c>
      <c r="B4" s="18">
        <v>0.04</v>
      </c>
      <c r="C4" s="19">
        <v>128511</v>
      </c>
      <c r="D4" s="19">
        <v>50533</v>
      </c>
      <c r="E4" s="19">
        <v>44161</v>
      </c>
    </row>
    <row r="5" spans="1:5" x14ac:dyDescent="0.4">
      <c r="A5" s="4" t="s">
        <v>205</v>
      </c>
      <c r="B5" s="18">
        <v>0.08</v>
      </c>
      <c r="C5" s="19">
        <v>43574</v>
      </c>
      <c r="D5" s="19">
        <v>16153</v>
      </c>
      <c r="E5" s="19">
        <v>20668</v>
      </c>
    </row>
    <row r="6" spans="1:5" x14ac:dyDescent="0.4">
      <c r="A6" s="4" t="s">
        <v>206</v>
      </c>
      <c r="B6" s="18">
        <v>0.12</v>
      </c>
      <c r="C6" s="19">
        <v>25020</v>
      </c>
      <c r="D6" s="19">
        <v>9145</v>
      </c>
      <c r="E6" s="19">
        <v>7570</v>
      </c>
    </row>
    <row r="7" spans="1:5" x14ac:dyDescent="0.4">
      <c r="A7" s="4" t="s">
        <v>207</v>
      </c>
      <c r="B7" s="18">
        <v>0.01</v>
      </c>
      <c r="C7" s="19">
        <v>21771</v>
      </c>
      <c r="D7" s="19">
        <v>7795</v>
      </c>
      <c r="E7" s="19">
        <v>6680</v>
      </c>
    </row>
    <row r="8" spans="1:5" x14ac:dyDescent="0.4">
      <c r="A8" s="4" t="s">
        <v>208</v>
      </c>
      <c r="B8" s="18">
        <v>0.02</v>
      </c>
      <c r="C8" s="19">
        <v>47765</v>
      </c>
      <c r="D8" s="19">
        <v>15562</v>
      </c>
      <c r="E8" s="19">
        <v>13990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H14"/>
  <sheetViews>
    <sheetView workbookViewId="0">
      <selection activeCell="G19" sqref="G19"/>
    </sheetView>
  </sheetViews>
  <sheetFormatPr defaultRowHeight="17.399999999999999" x14ac:dyDescent="0.4"/>
  <cols>
    <col min="1" max="1" width="10.8984375" customWidth="1"/>
    <col min="2" max="2" width="11.09765625" bestFit="1" customWidth="1"/>
    <col min="4" max="4" width="18" customWidth="1"/>
    <col min="5" max="5" width="10.5" customWidth="1"/>
    <col min="6" max="6" width="11.8984375" customWidth="1"/>
    <col min="8" max="8" width="17.59765625" customWidth="1"/>
  </cols>
  <sheetData>
    <row r="2" spans="1:8" x14ac:dyDescent="0.4">
      <c r="A2" t="s">
        <v>98</v>
      </c>
      <c r="H2" t="s">
        <v>115</v>
      </c>
    </row>
    <row r="3" spans="1:8" x14ac:dyDescent="0.4">
      <c r="A3" s="4" t="s">
        <v>217</v>
      </c>
      <c r="B3" s="4" t="s">
        <v>218</v>
      </c>
      <c r="C3" s="4" t="s">
        <v>219</v>
      </c>
      <c r="D3" s="4" t="s">
        <v>220</v>
      </c>
      <c r="E3" s="4" t="s">
        <v>221</v>
      </c>
      <c r="F3" s="4" t="s">
        <v>222</v>
      </c>
      <c r="H3" s="4" t="s">
        <v>220</v>
      </c>
    </row>
    <row r="4" spans="1:8" x14ac:dyDescent="0.4">
      <c r="A4" s="9" t="s">
        <v>213</v>
      </c>
      <c r="B4" s="20">
        <v>31919</v>
      </c>
      <c r="C4" s="9" t="s">
        <v>214</v>
      </c>
      <c r="D4" s="9" t="s">
        <v>215</v>
      </c>
      <c r="E4" s="9" t="s">
        <v>216</v>
      </c>
      <c r="F4" s="9">
        <v>3</v>
      </c>
      <c r="H4" s="4" t="s">
        <v>223</v>
      </c>
    </row>
    <row r="5" spans="1:8" x14ac:dyDescent="0.4">
      <c r="A5" s="9"/>
      <c r="B5" s="20"/>
      <c r="C5" s="9"/>
      <c r="D5" s="9"/>
      <c r="E5" s="9"/>
      <c r="F5" s="9"/>
      <c r="H5" s="4" t="s">
        <v>224</v>
      </c>
    </row>
    <row r="6" spans="1:8" x14ac:dyDescent="0.4">
      <c r="A6" s="9"/>
      <c r="B6" s="9"/>
      <c r="C6" s="9"/>
      <c r="D6" s="9"/>
      <c r="E6" s="9"/>
      <c r="F6" s="9"/>
      <c r="H6" s="4" t="s">
        <v>225</v>
      </c>
    </row>
    <row r="7" spans="1:8" x14ac:dyDescent="0.4">
      <c r="A7" s="9"/>
      <c r="B7" s="9"/>
      <c r="C7" s="9"/>
      <c r="D7" s="9"/>
      <c r="E7" s="9"/>
      <c r="F7" s="9"/>
      <c r="H7" s="4" t="s">
        <v>226</v>
      </c>
    </row>
    <row r="8" spans="1:8" x14ac:dyDescent="0.4">
      <c r="A8" s="9"/>
      <c r="B8" s="9"/>
      <c r="C8" s="9"/>
      <c r="D8" s="9"/>
      <c r="E8" s="9"/>
      <c r="F8" s="9"/>
      <c r="H8" s="4" t="s">
        <v>215</v>
      </c>
    </row>
    <row r="9" spans="1:8" x14ac:dyDescent="0.4">
      <c r="A9" s="9"/>
      <c r="B9" s="9"/>
      <c r="C9" s="9"/>
      <c r="D9" s="9"/>
      <c r="E9" s="9"/>
      <c r="F9" s="9"/>
      <c r="H9" s="4" t="s">
        <v>227</v>
      </c>
    </row>
    <row r="10" spans="1:8" x14ac:dyDescent="0.4">
      <c r="A10" s="9"/>
      <c r="B10" s="9"/>
      <c r="C10" s="9"/>
      <c r="D10" s="9"/>
      <c r="E10" s="9"/>
      <c r="F10" s="9"/>
      <c r="H10" s="4" t="s">
        <v>208</v>
      </c>
    </row>
    <row r="11" spans="1:8" x14ac:dyDescent="0.4">
      <c r="A11" s="9"/>
      <c r="B11" s="9"/>
      <c r="C11" s="9"/>
      <c r="D11" s="9"/>
      <c r="E11" s="9"/>
      <c r="F11" s="9"/>
    </row>
    <row r="12" spans="1:8" x14ac:dyDescent="0.4">
      <c r="A12" s="9"/>
      <c r="B12" s="9"/>
      <c r="C12" s="9"/>
      <c r="D12" s="9"/>
      <c r="E12" s="9"/>
      <c r="F12" s="9"/>
    </row>
    <row r="13" spans="1:8" x14ac:dyDescent="0.4">
      <c r="A13" s="9"/>
      <c r="B13" s="9"/>
      <c r="C13" s="9"/>
      <c r="D13" s="9"/>
      <c r="E13" s="9"/>
      <c r="F13" s="9"/>
    </row>
    <row r="14" spans="1:8" x14ac:dyDescent="0.4">
      <c r="A14" s="9"/>
      <c r="B14" s="9"/>
      <c r="C14" s="9"/>
      <c r="D14" s="9"/>
      <c r="E14" s="9"/>
      <c r="F14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525780</xdr:colOff>
                <xdr:row>0</xdr:row>
                <xdr:rowOff>45720</xdr:rowOff>
              </from>
              <to>
                <xdr:col>5</xdr:col>
                <xdr:colOff>845820</xdr:colOff>
                <xdr:row>1</xdr:row>
                <xdr:rowOff>129540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  <vt:lpstr>기말비율</vt:lpstr>
      <vt:lpstr>윤정희가중평균</vt:lpstr>
      <vt:lpstr>중간비율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DH K</cp:lastModifiedBy>
  <cp:lastPrinted>2024-12-10T11:55:27Z</cp:lastPrinted>
  <dcterms:created xsi:type="dcterms:W3CDTF">2023-07-14T11:40:39Z</dcterms:created>
  <dcterms:modified xsi:type="dcterms:W3CDTF">2024-12-10T12:39:38Z</dcterms:modified>
</cp:coreProperties>
</file>