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W41468\Desktop\길벗컴활2급\03 기본모의고사\"/>
    </mc:Choice>
  </mc:AlternateContent>
  <xr:revisionPtr revIDLastSave="0" documentId="13_ncr:1_{2E45D984-4DE1-4CA6-9DAA-D8949BD9D1CE}" xr6:coauthVersionLast="47" xr6:coauthVersionMax="47" xr10:uidLastSave="{00000000-0000-0000-0000-000000000000}"/>
  <bookViews>
    <workbookView xWindow="-120" yWindow="-120" windowWidth="25440" windowHeight="15390" firstSheet="1" activeTab="6" xr2:uid="{00000000-000D-0000-FFFF-FFFF00000000}"/>
  </bookViews>
  <sheets>
    <sheet name="기본작업-1" sheetId="1" r:id="rId1"/>
    <sheet name="기본작업-2" sheetId="2" r:id="rId2"/>
    <sheet name="기본작업-3" sheetId="3" r:id="rId3"/>
    <sheet name="기본작업-4" sheetId="4" r:id="rId4"/>
    <sheet name="계산작업" sheetId="5" r:id="rId5"/>
    <sheet name="분석작업-1" sheetId="6" r:id="rId6"/>
    <sheet name="분석작업-2" sheetId="7" r:id="rId7"/>
    <sheet name="분석작업-3" sheetId="8" r:id="rId8"/>
    <sheet name="매크로작업" sheetId="9" r:id="rId9"/>
    <sheet name="차트작업" sheetId="10" r:id="rId10"/>
  </sheets>
  <definedNames>
    <definedName name="_xlnm._FilterDatabase" localSheetId="3" hidden="1">'기본작업-4'!$A$3:$I$13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6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7" l="1"/>
  <c r="J9" i="5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4" i="9"/>
  <c r="E18" i="6"/>
  <c r="D18" i="6"/>
  <c r="C18" i="6"/>
  <c r="E14" i="6"/>
  <c r="D14" i="6"/>
  <c r="C14" i="6"/>
  <c r="E11" i="6"/>
  <c r="D11" i="6"/>
  <c r="C11" i="6"/>
  <c r="E8" i="6"/>
  <c r="D8" i="6"/>
  <c r="C8" i="6"/>
  <c r="C20" i="6" s="1"/>
  <c r="E5" i="6"/>
  <c r="E20" i="6" s="1"/>
  <c r="D5" i="6"/>
  <c r="D20" i="6" s="1"/>
  <c r="C5" i="6"/>
  <c r="C27" i="5" l="1"/>
  <c r="C28" i="5"/>
  <c r="C29" i="5"/>
  <c r="C30" i="5"/>
  <c r="C31" i="5"/>
  <c r="C32" i="5"/>
  <c r="C33" i="5"/>
  <c r="C34" i="5"/>
  <c r="C35" i="5"/>
  <c r="C26" i="5"/>
  <c r="I14" i="5"/>
  <c r="I15" i="5"/>
  <c r="I16" i="5"/>
  <c r="I17" i="5"/>
  <c r="I18" i="5"/>
  <c r="I19" i="5"/>
  <c r="I20" i="5"/>
  <c r="I21" i="5"/>
  <c r="I22" i="5"/>
  <c r="I13" i="5"/>
  <c r="B6" i="8"/>
  <c r="B7" i="8" s="1"/>
  <c r="I10" i="7"/>
  <c r="H10" i="7"/>
  <c r="G10" i="7"/>
  <c r="H9" i="7"/>
  <c r="I9" i="7" s="1"/>
  <c r="G9" i="7"/>
  <c r="I8" i="7"/>
  <c r="G8" i="7"/>
  <c r="H7" i="7"/>
  <c r="I7" i="7" s="1"/>
  <c r="G7" i="7"/>
  <c r="I6" i="7"/>
  <c r="H6" i="7"/>
  <c r="G6" i="7"/>
  <c r="H5" i="7"/>
  <c r="I5" i="7" s="1"/>
  <c r="G5" i="7"/>
  <c r="I4" i="7"/>
  <c r="H4" i="7"/>
  <c r="G4" i="7"/>
  <c r="F13" i="6"/>
  <c r="F7" i="6"/>
  <c r="F17" i="6"/>
  <c r="F12" i="6"/>
  <c r="F4" i="6"/>
  <c r="F10" i="6"/>
  <c r="F16" i="6"/>
  <c r="F9" i="6"/>
  <c r="F6" i="6"/>
  <c r="D22" i="5"/>
  <c r="D21" i="5"/>
  <c r="D20" i="5"/>
  <c r="D19" i="5"/>
  <c r="D18" i="5"/>
  <c r="D17" i="5"/>
  <c r="D16" i="5"/>
  <c r="D15" i="5"/>
  <c r="D14" i="5"/>
  <c r="D13" i="5"/>
  <c r="E9" i="5"/>
  <c r="E8" i="5"/>
  <c r="E7" i="5"/>
  <c r="E6" i="5"/>
  <c r="E5" i="5"/>
  <c r="E4" i="5"/>
  <c r="E3" i="5"/>
  <c r="I13" i="4"/>
  <c r="H13" i="4"/>
  <c r="G13" i="4"/>
  <c r="E13" i="4"/>
  <c r="F12" i="3"/>
  <c r="G12" i="3" s="1"/>
  <c r="G11" i="3"/>
  <c r="F11" i="3"/>
  <c r="F10" i="3"/>
  <c r="G10" i="3" s="1"/>
  <c r="G9" i="3"/>
  <c r="F9" i="3"/>
  <c r="F8" i="3"/>
  <c r="G8" i="3" s="1"/>
  <c r="G7" i="3"/>
  <c r="H7" i="3" s="1"/>
  <c r="F7" i="3"/>
  <c r="F6" i="3"/>
  <c r="G6" i="3" s="1"/>
  <c r="G5" i="3"/>
  <c r="F5" i="3"/>
  <c r="F4" i="3"/>
  <c r="G4" i="3" s="1"/>
  <c r="H4" i="3" s="1"/>
  <c r="B8" i="8" l="1"/>
  <c r="E3" i="8"/>
  <c r="F19" i="6"/>
  <c r="F15" i="6"/>
  <c r="F21" i="6" s="1"/>
  <c r="H10" i="3"/>
  <c r="H6" i="3"/>
  <c r="H11" i="3"/>
  <c r="H12" i="3"/>
  <c r="H8" i="3"/>
  <c r="H5" i="3"/>
  <c r="H9" i="3"/>
</calcChain>
</file>

<file path=xl/sharedStrings.xml><?xml version="1.0" encoding="utf-8"?>
<sst xmlns="http://schemas.openxmlformats.org/spreadsheetml/2006/main" count="491" uniqueCount="364">
  <si>
    <t>지역</t>
  </si>
  <si>
    <t>전산</t>
  </si>
  <si>
    <t>성명</t>
  </si>
  <si>
    <t>평가</t>
  </si>
  <si>
    <t>합격</t>
  </si>
  <si>
    <t>컴활</t>
  </si>
  <si>
    <t>구철희</t>
  </si>
  <si>
    <t>박구형</t>
  </si>
  <si>
    <t>박소연</t>
  </si>
  <si>
    <t>사과</t>
  </si>
  <si>
    <t>딸기</t>
  </si>
  <si>
    <t>키위</t>
  </si>
  <si>
    <t>김민환</t>
  </si>
  <si>
    <t>과일명</t>
  </si>
  <si>
    <t>바나나</t>
  </si>
  <si>
    <t>고두환</t>
  </si>
  <si>
    <t>불합격</t>
  </si>
  <si>
    <t>한정국</t>
  </si>
  <si>
    <t>류한우</t>
  </si>
  <si>
    <t>판매량</t>
  </si>
  <si>
    <t>판매액</t>
  </si>
  <si>
    <t>포도</t>
  </si>
  <si>
    <t>이은철</t>
  </si>
  <si>
    <t>Y2</t>
  </si>
  <si>
    <t>박건창</t>
  </si>
  <si>
    <t>최신호</t>
  </si>
  <si>
    <t>김은소</t>
  </si>
  <si>
    <t>코드</t>
  </si>
  <si>
    <t>부서</t>
  </si>
  <si>
    <t>남</t>
  </si>
  <si>
    <t>귤</t>
  </si>
  <si>
    <t>이기수</t>
  </si>
  <si>
    <t>K2</t>
  </si>
  <si>
    <t>노수용</t>
  </si>
  <si>
    <t>신소진</t>
  </si>
  <si>
    <t>대리</t>
  </si>
  <si>
    <t>여</t>
  </si>
  <si>
    <t>실기</t>
  </si>
  <si>
    <t>성별</t>
  </si>
  <si>
    <t>과장</t>
  </si>
  <si>
    <t>박희천</t>
  </si>
  <si>
    <t>조명섭</t>
  </si>
  <si>
    <t>직위</t>
  </si>
  <si>
    <t>P2</t>
  </si>
  <si>
    <t>K1</t>
  </si>
  <si>
    <t>P1</t>
  </si>
  <si>
    <t>K3</t>
  </si>
  <si>
    <t>부장</t>
  </si>
  <si>
    <t>Y1</t>
  </si>
  <si>
    <t>Y3</t>
  </si>
  <si>
    <t>P3</t>
  </si>
  <si>
    <t>김재규</t>
  </si>
  <si>
    <t>Y4</t>
  </si>
  <si>
    <t>사원명</t>
  </si>
  <si>
    <t>모애정</t>
  </si>
  <si>
    <t>부서명</t>
  </si>
  <si>
    <t>5~8</t>
  </si>
  <si>
    <t>광주</t>
  </si>
  <si>
    <t>대구</t>
  </si>
  <si>
    <t>이영심</t>
  </si>
  <si>
    <t>3~6</t>
  </si>
  <si>
    <t>부산</t>
  </si>
  <si>
    <t>K</t>
  </si>
  <si>
    <t>박명희</t>
  </si>
  <si>
    <t>한지만</t>
  </si>
  <si>
    <t>신라명</t>
  </si>
  <si>
    <t>Y</t>
  </si>
  <si>
    <t>윤정수</t>
  </si>
  <si>
    <t>이만손</t>
  </si>
  <si>
    <t>김산덕</t>
  </si>
  <si>
    <t>재고량</t>
  </si>
  <si>
    <t>판매</t>
  </si>
  <si>
    <t>관리</t>
  </si>
  <si>
    <t>영업</t>
  </si>
  <si>
    <t>유진선</t>
  </si>
  <si>
    <t>서울</t>
  </si>
  <si>
    <t>입고량</t>
  </si>
  <si>
    <t>나진만</t>
  </si>
  <si>
    <t>김장철</t>
  </si>
  <si>
    <t>고인숙</t>
  </si>
  <si>
    <t>강비한</t>
  </si>
  <si>
    <t>김용종</t>
  </si>
  <si>
    <t>이다음</t>
  </si>
  <si>
    <t>도우미</t>
  </si>
  <si>
    <t>조용희</t>
  </si>
  <si>
    <t>P</t>
  </si>
  <si>
    <t>박소희</t>
  </si>
  <si>
    <t>할인율</t>
  </si>
  <si>
    <t>인천</t>
  </si>
  <si>
    <t>충남</t>
  </si>
  <si>
    <t>모니터</t>
  </si>
  <si>
    <t>프린터</t>
  </si>
  <si>
    <t>경북</t>
  </si>
  <si>
    <t>1P</t>
  </si>
  <si>
    <t>2M</t>
  </si>
  <si>
    <t>왕건이</t>
  </si>
  <si>
    <t>지점</t>
  </si>
  <si>
    <t>1M</t>
  </si>
  <si>
    <t>충북</t>
  </si>
  <si>
    <t>김미향</t>
  </si>
  <si>
    <t>은종서</t>
  </si>
  <si>
    <t>순위</t>
  </si>
  <si>
    <t>사미인</t>
  </si>
  <si>
    <t>홍태완</t>
  </si>
  <si>
    <t>우태영</t>
  </si>
  <si>
    <t>안태호</t>
  </si>
  <si>
    <t>매출액</t>
  </si>
  <si>
    <t>수익</t>
  </si>
  <si>
    <t>강다구</t>
  </si>
  <si>
    <t>1K</t>
  </si>
  <si>
    <t>임보미</t>
  </si>
  <si>
    <t>황국영</t>
  </si>
  <si>
    <t>2K</t>
  </si>
  <si>
    <t>대전</t>
  </si>
  <si>
    <t>키보드</t>
  </si>
  <si>
    <t>경남</t>
  </si>
  <si>
    <t>차주인</t>
  </si>
  <si>
    <t>제품명</t>
  </si>
  <si>
    <t>면접</t>
  </si>
  <si>
    <t>도현명</t>
  </si>
  <si>
    <t>전북</t>
  </si>
  <si>
    <t>보유량</t>
  </si>
  <si>
    <t>3P</t>
  </si>
  <si>
    <t>인사부</t>
  </si>
  <si>
    <t>비품</t>
  </si>
  <si>
    <t>경기</t>
  </si>
  <si>
    <t>제주</t>
  </si>
  <si>
    <t>관리부</t>
  </si>
  <si>
    <t>총무부</t>
  </si>
  <si>
    <t>합계</t>
  </si>
  <si>
    <t>김순식</t>
  </si>
  <si>
    <t>필기</t>
  </si>
  <si>
    <t>진달호</t>
  </si>
  <si>
    <t>하지만</t>
  </si>
  <si>
    <t>한기철</t>
  </si>
  <si>
    <t>지급일</t>
  </si>
  <si>
    <t>강원</t>
  </si>
  <si>
    <t>권유식</t>
  </si>
  <si>
    <t>박문수</t>
  </si>
  <si>
    <t>홍보부</t>
  </si>
  <si>
    <t>영업부</t>
  </si>
  <si>
    <t>3K</t>
  </si>
  <si>
    <t>3M</t>
  </si>
  <si>
    <t>2P</t>
  </si>
  <si>
    <t>전남</t>
  </si>
  <si>
    <t>결과</t>
  </si>
  <si>
    <t>평균</t>
  </si>
  <si>
    <t>자격증</t>
  </si>
  <si>
    <t>이기자</t>
  </si>
  <si>
    <t>고광명</t>
  </si>
  <si>
    <t>지출</t>
  </si>
  <si>
    <t>상품명</t>
  </si>
  <si>
    <t>7월</t>
  </si>
  <si>
    <t>매입처</t>
  </si>
  <si>
    <t>10월</t>
  </si>
  <si>
    <t>8월</t>
  </si>
  <si>
    <t>CPU</t>
  </si>
  <si>
    <t>네임펜</t>
  </si>
  <si>
    <t>금액</t>
  </si>
  <si>
    <t>요청량</t>
  </si>
  <si>
    <t>C</t>
  </si>
  <si>
    <t>1팀</t>
  </si>
  <si>
    <t>B</t>
  </si>
  <si>
    <t>9월</t>
  </si>
  <si>
    <t>감사팀</t>
  </si>
  <si>
    <t>3월</t>
  </si>
  <si>
    <t>파일</t>
  </si>
  <si>
    <t>장부</t>
  </si>
  <si>
    <t>관리팀</t>
  </si>
  <si>
    <t>볼펜</t>
  </si>
  <si>
    <t>2월</t>
  </si>
  <si>
    <t>4월</t>
  </si>
  <si>
    <t>5월</t>
  </si>
  <si>
    <t>6월</t>
  </si>
  <si>
    <t>날짜</t>
  </si>
  <si>
    <t>1월</t>
  </si>
  <si>
    <t>11월</t>
  </si>
  <si>
    <t>12월</t>
  </si>
  <si>
    <t>A</t>
  </si>
  <si>
    <t>USB</t>
  </si>
  <si>
    <t>가위</t>
  </si>
  <si>
    <t>기획팀</t>
  </si>
  <si>
    <t>HDD</t>
  </si>
  <si>
    <t>스캐너</t>
  </si>
  <si>
    <t>렛츠고</t>
  </si>
  <si>
    <t>반납일</t>
  </si>
  <si>
    <t>대여일</t>
  </si>
  <si>
    <t>품명</t>
  </si>
  <si>
    <t>3팀</t>
  </si>
  <si>
    <t>마우스</t>
  </si>
  <si>
    <t>범퍼카</t>
  </si>
  <si>
    <t>2팀</t>
  </si>
  <si>
    <t>SSD</t>
  </si>
  <si>
    <t>한국상사의 상품매입현황</t>
  </si>
  <si>
    <t>영업소별 라도스 재고현황</t>
  </si>
  <si>
    <t>하반기 신입사원 지원 현황</t>
  </si>
  <si>
    <t>판매액이 1,000,000 초과
평균 판매량 이상인 수</t>
  </si>
  <si>
    <t>영업-002</t>
  </si>
  <si>
    <t>홍보-002</t>
  </si>
  <si>
    <t>사원 현황</t>
  </si>
  <si>
    <t>생산2-001</t>
  </si>
  <si>
    <t>기획2-001</t>
  </si>
  <si>
    <t>기획3-001</t>
  </si>
  <si>
    <t>기획1-001</t>
  </si>
  <si>
    <t>[표1]</t>
  </si>
  <si>
    <t>생산1-001</t>
  </si>
  <si>
    <t>부서(팀)</t>
  </si>
  <si>
    <t>생산3-001</t>
  </si>
  <si>
    <t>홍보-001</t>
  </si>
  <si>
    <t>[표2]</t>
  </si>
  <si>
    <t>[표4]</t>
  </si>
  <si>
    <t>파인애플</t>
  </si>
  <si>
    <t>&lt;부서코드&gt;</t>
  </si>
  <si>
    <t>사원코드</t>
  </si>
  <si>
    <t>전화번호</t>
  </si>
  <si>
    <t>신입사원 정보</t>
  </si>
  <si>
    <t>[표5]</t>
  </si>
  <si>
    <t>영업-001</t>
  </si>
  <si>
    <t>생년월일</t>
  </si>
  <si>
    <t>DA-002</t>
  </si>
  <si>
    <t>SE-001</t>
  </si>
  <si>
    <t>SE-002</t>
  </si>
  <si>
    <t>BU-001</t>
  </si>
  <si>
    <t>영업이익 분석</t>
  </si>
  <si>
    <t>BU-002</t>
  </si>
  <si>
    <t>TA-001</t>
  </si>
  <si>
    <t>1/4분기</t>
  </si>
  <si>
    <t>수익금액</t>
  </si>
  <si>
    <t>경영지원팀</t>
  </si>
  <si>
    <t>지원부서</t>
  </si>
  <si>
    <t>영업소코드</t>
  </si>
  <si>
    <t>GW-002</t>
  </si>
  <si>
    <t>TA-002</t>
  </si>
  <si>
    <t>DA-001</t>
  </si>
  <si>
    <t>단위 : 천원</t>
  </si>
  <si>
    <t>재고금액</t>
  </si>
  <si>
    <t>DC560</t>
  </si>
  <si>
    <t>8~12</t>
  </si>
  <si>
    <t>DC650</t>
  </si>
  <si>
    <t>평균재고율</t>
  </si>
  <si>
    <t>GW-001</t>
  </si>
  <si>
    <t>SJ 790</t>
  </si>
  <si>
    <t>판매가격</t>
  </si>
  <si>
    <t>공급지역</t>
  </si>
  <si>
    <t>담담자명</t>
  </si>
  <si>
    <t>생산원가</t>
  </si>
  <si>
    <t>판매수량</t>
  </si>
  <si>
    <t>제품코드</t>
  </si>
  <si>
    <t>사용시간</t>
  </si>
  <si>
    <t>6~10</t>
  </si>
  <si>
    <t>종이(A4)</t>
  </si>
  <si>
    <t>10월 8일</t>
  </si>
  <si>
    <t>10월 14일</t>
  </si>
  <si>
    <t>대우상사</t>
  </si>
  <si>
    <t>대림상사</t>
  </si>
  <si>
    <t>현대상사</t>
  </si>
  <si>
    <t>인형뽑기</t>
  </si>
  <si>
    <t>매입금액</t>
  </si>
  <si>
    <t>새한상사</t>
  </si>
  <si>
    <t>10월 7일</t>
  </si>
  <si>
    <t>롯데상사</t>
  </si>
  <si>
    <t>10월 11일</t>
  </si>
  <si>
    <t>10월 9일</t>
  </si>
  <si>
    <t>제품 생산현황</t>
  </si>
  <si>
    <t>종이(A5)</t>
  </si>
  <si>
    <t>10월 6일</t>
  </si>
  <si>
    <t>[표3]</t>
  </si>
  <si>
    <t>블링블링</t>
  </si>
  <si>
    <t>매입수량</t>
  </si>
  <si>
    <t>10월 15일</t>
  </si>
  <si>
    <t>동아상사</t>
  </si>
  <si>
    <t>춤추는인형</t>
  </si>
  <si>
    <t>포스트잇</t>
  </si>
  <si>
    <t>매입단가</t>
  </si>
  <si>
    <t>영업이익률</t>
  </si>
  <si>
    <t>효성상사</t>
  </si>
  <si>
    <t>상품단가</t>
  </si>
  <si>
    <t>영업이익</t>
  </si>
  <si>
    <t>10월 5일</t>
  </si>
  <si>
    <t>블럭놀이</t>
  </si>
  <si>
    <t>10월 1일</t>
  </si>
  <si>
    <t>삼성상사</t>
  </si>
  <si>
    <t>마운틴로드</t>
  </si>
  <si>
    <t>해피플레이</t>
  </si>
  <si>
    <t>대여기간</t>
  </si>
  <si>
    <t>타요경찰</t>
  </si>
  <si>
    <t>실바니안</t>
  </si>
  <si>
    <t>거래처 연락현황</t>
  </si>
  <si>
    <t>정보 소양 능력 평가</t>
  </si>
  <si>
    <t>과일 판매 현황</t>
  </si>
  <si>
    <t>98.12.24</t>
  </si>
  <si>
    <t>97.01.16</t>
  </si>
  <si>
    <t>99.05.22</t>
  </si>
  <si>
    <t>98.10.30</t>
  </si>
  <si>
    <t>97.09.05</t>
  </si>
  <si>
    <t>97.11.19</t>
  </si>
  <si>
    <t>98.06.21</t>
  </si>
  <si>
    <t>98.08.17</t>
  </si>
  <si>
    <t>99.02.07</t>
  </si>
  <si>
    <t>98.08.23</t>
  </si>
  <si>
    <t xml:space="preserve">자동차 판매 현황  </t>
  </si>
  <si>
    <t>11월 판매 현황</t>
  </si>
  <si>
    <t>주) 생산원가비율</t>
  </si>
  <si>
    <t>부서별 비품관리</t>
  </si>
  <si>
    <t>775-4278</t>
  </si>
  <si>
    <t>385-9982</t>
  </si>
  <si>
    <t>535-1254</t>
  </si>
  <si>
    <t>743-8562</t>
  </si>
  <si>
    <t>548-9652</t>
  </si>
  <si>
    <t>548-7754</t>
  </si>
  <si>
    <t>6월 30일 현재</t>
  </si>
  <si>
    <t>227-8652</t>
  </si>
  <si>
    <t>555-6264</t>
  </si>
  <si>
    <t>장난감 대여 현황</t>
  </si>
  <si>
    <t>경*</t>
    <phoneticPr fontId="7" type="noConversion"/>
  </si>
  <si>
    <t>&gt;=50</t>
    <phoneticPr fontId="7" type="noConversion"/>
  </si>
  <si>
    <t>&lt;=100</t>
    <phoneticPr fontId="7" type="noConversion"/>
  </si>
  <si>
    <t>전체 최소값</t>
  </si>
  <si>
    <t>합격 최소</t>
  </si>
  <si>
    <t>불합격 최소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</si>
  <si>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</si>
  <si>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</si>
  <si>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</si>
  <si>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</si>
  <si>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</si>
  <si>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</si>
  <si>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</si>
  <si>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</si>
  <si>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</si>
  <si>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</si>
  <si>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</si>
  <si>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</si>
  <si>
    <t>거래처코드</t>
  </si>
  <si>
    <t>거래처명</t>
  </si>
  <si>
    <t>대표자명</t>
  </si>
  <si>
    <t>업태명</t>
  </si>
  <si>
    <t>JNK001</t>
  </si>
  <si>
    <t>세기정보통신</t>
    <phoneticPr fontId="8" type="noConversion"/>
  </si>
  <si>
    <t>02)7779-2525</t>
  </si>
  <si>
    <t>송준석</t>
  </si>
  <si>
    <t>정보서비스</t>
  </si>
  <si>
    <t>JNK002</t>
  </si>
  <si>
    <t>나노테크노시스템</t>
  </si>
  <si>
    <t>02)7766-8976</t>
  </si>
  <si>
    <t>김지민</t>
  </si>
  <si>
    <t>JNK003</t>
  </si>
  <si>
    <t>한국유통시스템</t>
  </si>
  <si>
    <t>02)826-7200</t>
  </si>
  <si>
    <t>남호진</t>
  </si>
  <si>
    <t>도소매</t>
  </si>
  <si>
    <t>SUB001</t>
  </si>
  <si>
    <t>21세기광고기획</t>
  </si>
  <si>
    <t>031)565-8986</t>
    <phoneticPr fontId="8" type="noConversion"/>
  </si>
  <si>
    <t>양순호</t>
  </si>
  <si>
    <t>광고</t>
  </si>
  <si>
    <t>SUB002</t>
  </si>
  <si>
    <t>한신은행</t>
  </si>
  <si>
    <t>031)747-0112</t>
  </si>
  <si>
    <t>은수저</t>
  </si>
  <si>
    <t>금융</t>
  </si>
  <si>
    <t>SUB003</t>
  </si>
  <si>
    <t>유명종합증권</t>
  </si>
  <si>
    <t>031)711-4041</t>
  </si>
  <si>
    <t>이수상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</si>
</sst>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8" formatCode="@&quot;%&quot;"/>
  </numFmts>
  <fonts count="9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5"/>
      <color theme="3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5">
    <xf numFmtId="0" fontId="0" fillId="0" borderId="0">
      <alignment vertical="center"/>
    </xf>
    <xf numFmtId="9" fontId="5" fillId="0" borderId="0">
      <alignment vertical="center"/>
    </xf>
    <xf numFmtId="41" fontId="5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13" applyNumberFormat="0" applyFill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5" fillId="0" borderId="1" xfId="2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5" fillId="0" borderId="1" xfId="2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5" fillId="0" borderId="3" xfId="2" applyBorder="1">
      <alignment vertical="center"/>
    </xf>
    <xf numFmtId="0" fontId="0" fillId="0" borderId="4" xfId="0" applyBorder="1">
      <alignment vertical="center"/>
    </xf>
    <xf numFmtId="41" fontId="5" fillId="0" borderId="5" xfId="2" applyBorder="1">
      <alignment vertical="center"/>
    </xf>
    <xf numFmtId="0" fontId="0" fillId="0" borderId="6" xfId="0" applyBorder="1">
      <alignment vertical="center"/>
    </xf>
    <xf numFmtId="41" fontId="5" fillId="0" borderId="7" xfId="2" applyBorder="1">
      <alignment vertical="center"/>
    </xf>
    <xf numFmtId="0" fontId="0" fillId="0" borderId="8" xfId="0" applyBorder="1">
      <alignment vertical="center"/>
    </xf>
    <xf numFmtId="9" fontId="5" fillId="0" borderId="9" xfId="1" applyBorder="1">
      <alignment vertical="center"/>
    </xf>
    <xf numFmtId="41" fontId="5" fillId="0" borderId="10" xfId="2" applyBorder="1">
      <alignment vertical="center"/>
    </xf>
    <xf numFmtId="9" fontId="5" fillId="0" borderId="1" xfId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13" xfId="4" applyAlignment="1">
      <alignment horizontal="centerContinuous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8" fontId="0" fillId="0" borderId="14" xfId="0" applyNumberFormat="1" applyBorder="1" applyAlignment="1">
      <alignment horizontal="center" vertical="center"/>
    </xf>
    <xf numFmtId="42" fontId="0" fillId="0" borderId="14" xfId="3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5" fillId="0" borderId="0" xfId="2">
      <alignment vertical="center"/>
    </xf>
  </cellXfs>
  <cellStyles count="5">
    <cellStyle name="백분율" xfId="1" builtinId="5"/>
    <cellStyle name="쉼표 [0]" xfId="2" builtinId="6"/>
    <cellStyle name="제목 1" xfId="4" builtinId="16"/>
    <cellStyle name="통화 [0]" xfId="3" builtinId="7"/>
    <cellStyle name="표준" xfId="0" builtinId="0"/>
  </cellStyles>
  <dxfs count="35"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맑은 고딕"/>
        <family val="3"/>
        <charset val="129"/>
        <scheme val="none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9" xr9:uid="{00000000-0011-0000-FFFF-FFFF00000000}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  <tableStyle name="Light Style 1 - Accent 1" table="0" count="8" xr9:uid="{00000000-0011-0000-FFFF-FFFF01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C-45C4-828A-096CE0DB012F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 w="9525"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4C-45C4-828A-096CE0DB012F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 w="9525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4C-45C4-828A-096CE0DB0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ko-KR" altLang="en-US"/>
                  <a:t>제품명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 wrap="none" lIns="0" tIns="0" rIns="0" bIns="0" anchor="ctr" anchorCtr="1"/>
          <a:lstStyle/>
          <a:p>
            <a:pPr algn="l">
              <a:defRPr sz="900" b="0" i="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ea"/>
                <a:sym typeface="+mn-ea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tickMarkSkip val="1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ko-KR" altLang="en-US"/>
                  <a:t>생산량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noFill/>
          <a:effectLst/>
        </c:spPr>
        <c:txPr>
          <a:bodyPr rot="0" vert="horz" wrap="none" lIns="0" tIns="0" rIns="0" bIns="0" anchor="ctr" anchorCtr="1"/>
          <a:lstStyle/>
          <a:p>
            <a:pPr algn="l">
              <a:defRPr sz="900" b="0" i="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ea"/>
                <a:sym typeface="+mn-ea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/>
        </a:ln>
        <a:effectLst/>
      </c:spPr>
      <c:txPr>
        <a:bodyPr rot="0" vert="horz" wrap="none" lIns="0" tIns="0" rIns="0" bIns="0" anchor="ctr" anchorCtr="1"/>
        <a:lstStyle/>
        <a:p>
          <a:pPr algn="l"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1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 rot="0" vert="horz" wrap="none" lIns="0" tIns="0" rIns="0" bIns="0" anchor="ctr" anchorCtr="1"/>
    <a:lstStyle/>
    <a:p>
      <a:pPr algn="l">
        <a:defRPr b="0" i="0" u="none"/>
      </a:pPr>
      <a:endParaRPr lang="ko-KR"/>
    </a:p>
  </c:txPr>
  <c:printSettings>
    <c:headerFooter/>
    <c:pageMargins b="0.75" l="0.7" r="0.7" t="0.75" header="0.3" footer="0.3"/>
    <c:pageSetup/>
  </c:printSettings>
  <c:extLst>
    <c:ext uri="CC8EB2C9-7E31-499d-B8F2-F6CE61031016">
      <ho:hncChartStyle xmlns:ho="http://schemas.haansoft.com/office/8.0" layoutIndex="-1" colorIndex="-1" styleIndex="-1"/>
    </c:ext>
  </c:extLst>
</c:chartSpac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65DBF919-F9E6-89EE-7FB8-2F9999FD3028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650.804463078704" createdVersion="8" refreshedVersion="8" minRefreshableVersion="3" recordCount="7" xr:uid="{20B7AA42-991E-4568-B5A3-8272C640B4AA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EAE8C8-D9FD-4508-8D68-60FF054A5589}" name="피벗 테이블1" cacheId="6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8C40270-08C9-42BC-A396-AA890B96C21A}" name="표3" displayName="표3" ref="A3:G21" totalsRowShown="0" headerRowDxfId="8" dataDxfId="9" headerRowBorderDxfId="16" tableBorderDxfId="17">
  <autoFilter ref="A3:G21" xr:uid="{A8C40270-08C9-42BC-A396-AA890B96C21A}"/>
  <tableColumns count="7">
    <tableColumn id="1" xr3:uid="{B9BE5330-B776-4B20-838B-909F0D51DFDF}" name="성명" dataDxfId="15"/>
    <tableColumn id="2" xr3:uid="{51B8217E-E160-4E7C-9EB1-C1BBAF3713CC}" name="지원부서"/>
    <tableColumn id="3" xr3:uid="{02F90B61-5BFF-4899-98E5-9B72BF987F11}" name="필기" dataDxfId="14"/>
    <tableColumn id="4" xr3:uid="{E4D9E4A9-9ADD-4F8E-BFA6-FBE25E5D81CE}" name="자격증" dataDxfId="13"/>
    <tableColumn id="5" xr3:uid="{1B772CE0-DDD1-4165-A41B-DD15C281E3C6}" name="면접" dataDxfId="12"/>
    <tableColumn id="6" xr3:uid="{5B4617CA-6DDC-496A-94E7-EF443CA2980D}" name="평균" dataDxfId="11"/>
    <tableColumn id="7" xr3:uid="{2427E8B5-FDB4-4729-89EF-0ABCD3D145E4}" name="결과" dataDxfId="1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0"/>
  <sheetViews>
    <sheetView zoomScaleNormal="100" zoomScaleSheetLayoutView="75" workbookViewId="0">
      <selection activeCell="D15" sqref="D15"/>
    </sheetView>
  </sheetViews>
  <sheetFormatPr defaultColWidth="9"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287</v>
      </c>
    </row>
    <row r="3" spans="1:5" x14ac:dyDescent="0.3">
      <c r="A3" s="1" t="s">
        <v>332</v>
      </c>
      <c r="B3" s="1" t="s">
        <v>333</v>
      </c>
      <c r="C3" s="1" t="s">
        <v>214</v>
      </c>
      <c r="D3" s="1" t="s">
        <v>334</v>
      </c>
      <c r="E3" s="1" t="s">
        <v>335</v>
      </c>
    </row>
    <row r="4" spans="1:5" x14ac:dyDescent="0.3">
      <c r="A4" s="1" t="s">
        <v>336</v>
      </c>
      <c r="B4" s="1" t="s">
        <v>337</v>
      </c>
      <c r="C4" t="s">
        <v>338</v>
      </c>
      <c r="D4" s="1" t="s">
        <v>339</v>
      </c>
      <c r="E4" s="1" t="s">
        <v>340</v>
      </c>
    </row>
    <row r="5" spans="1:5" x14ac:dyDescent="0.3">
      <c r="A5" s="1" t="s">
        <v>341</v>
      </c>
      <c r="B5" s="1" t="s">
        <v>342</v>
      </c>
      <c r="C5" t="s">
        <v>343</v>
      </c>
      <c r="D5" s="1" t="s">
        <v>344</v>
      </c>
      <c r="E5" s="1" t="s">
        <v>340</v>
      </c>
    </row>
    <row r="6" spans="1:5" x14ac:dyDescent="0.3">
      <c r="A6" s="1" t="s">
        <v>345</v>
      </c>
      <c r="B6" s="1" t="s">
        <v>346</v>
      </c>
      <c r="C6" t="s">
        <v>347</v>
      </c>
      <c r="D6" s="1" t="s">
        <v>348</v>
      </c>
      <c r="E6" s="1" t="s">
        <v>349</v>
      </c>
    </row>
    <row r="7" spans="1:5" x14ac:dyDescent="0.3">
      <c r="A7" s="1" t="s">
        <v>350</v>
      </c>
      <c r="B7" s="1" t="s">
        <v>351</v>
      </c>
      <c r="C7" t="s">
        <v>352</v>
      </c>
      <c r="D7" s="1" t="s">
        <v>353</v>
      </c>
      <c r="E7" s="1" t="s">
        <v>354</v>
      </c>
    </row>
    <row r="8" spans="1:5" x14ac:dyDescent="0.3">
      <c r="A8" s="1" t="s">
        <v>355</v>
      </c>
      <c r="B8" s="1" t="s">
        <v>356</v>
      </c>
      <c r="C8" t="s">
        <v>357</v>
      </c>
      <c r="D8" s="1" t="s">
        <v>358</v>
      </c>
      <c r="E8" s="1" t="s">
        <v>359</v>
      </c>
    </row>
    <row r="9" spans="1:5" x14ac:dyDescent="0.3">
      <c r="A9" s="1" t="s">
        <v>360</v>
      </c>
      <c r="B9" s="1" t="s">
        <v>361</v>
      </c>
      <c r="C9" t="s">
        <v>362</v>
      </c>
      <c r="D9" s="1" t="s">
        <v>363</v>
      </c>
      <c r="E9" s="1" t="s">
        <v>359</v>
      </c>
    </row>
    <row r="10" spans="1:5" x14ac:dyDescent="0.3">
      <c r="A10" s="1"/>
      <c r="B10" s="1"/>
      <c r="D10" s="1"/>
      <c r="E10" s="1"/>
    </row>
  </sheetData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N11"/>
  <sheetViews>
    <sheetView zoomScaleNormal="100" zoomScaleSheetLayoutView="75" workbookViewId="0">
      <selection activeCell="N21" sqref="N21"/>
    </sheetView>
  </sheetViews>
  <sheetFormatPr defaultColWidth="9" defaultRowHeight="16.5" x14ac:dyDescent="0.3"/>
  <cols>
    <col min="2" max="14" width="6.625" customWidth="1"/>
  </cols>
  <sheetData>
    <row r="1" spans="1:14" ht="20.25" x14ac:dyDescent="0.3">
      <c r="A1" s="23" t="s">
        <v>263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x14ac:dyDescent="0.3">
      <c r="A2" t="s">
        <v>310</v>
      </c>
    </row>
    <row r="3" spans="1:14" x14ac:dyDescent="0.3">
      <c r="A3" s="4" t="s">
        <v>117</v>
      </c>
      <c r="B3" s="4" t="s">
        <v>28</v>
      </c>
      <c r="C3" s="4" t="s">
        <v>175</v>
      </c>
      <c r="D3" s="4" t="s">
        <v>170</v>
      </c>
      <c r="E3" s="4" t="s">
        <v>165</v>
      </c>
      <c r="F3" s="4" t="s">
        <v>171</v>
      </c>
      <c r="G3" s="4" t="s">
        <v>172</v>
      </c>
      <c r="H3" s="4" t="s">
        <v>173</v>
      </c>
      <c r="I3" s="4" t="s">
        <v>152</v>
      </c>
      <c r="J3" s="4" t="s">
        <v>155</v>
      </c>
      <c r="K3" s="4" t="s">
        <v>163</v>
      </c>
      <c r="L3" s="4" t="s">
        <v>154</v>
      </c>
      <c r="M3" s="4" t="s">
        <v>176</v>
      </c>
      <c r="N3" s="4" t="s">
        <v>177</v>
      </c>
    </row>
    <row r="4" spans="1:14" x14ac:dyDescent="0.3">
      <c r="A4" s="4" t="s">
        <v>156</v>
      </c>
      <c r="B4" s="4" t="s">
        <v>161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182</v>
      </c>
      <c r="B5" s="4" t="s">
        <v>161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192</v>
      </c>
      <c r="B6" s="4" t="s">
        <v>188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90</v>
      </c>
      <c r="B7" s="4" t="s">
        <v>191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91</v>
      </c>
      <c r="B8" s="4" t="s">
        <v>161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183</v>
      </c>
      <c r="B9" s="4" t="s">
        <v>188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114</v>
      </c>
      <c r="B10" s="4" t="s">
        <v>191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189</v>
      </c>
      <c r="B11" s="4" t="s">
        <v>191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13"/>
  <sheetViews>
    <sheetView zoomScaleNormal="100" zoomScaleSheetLayoutView="75" workbookViewId="0">
      <selection activeCell="I12" sqref="I12"/>
    </sheetView>
  </sheetViews>
  <sheetFormatPr defaultColWidth="9"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31" t="s">
        <v>194</v>
      </c>
      <c r="B1" s="31"/>
      <c r="C1" s="31"/>
      <c r="D1" s="31"/>
      <c r="E1" s="31"/>
      <c r="F1" s="31"/>
      <c r="G1" s="31"/>
      <c r="H1" s="31"/>
    </row>
    <row r="2" spans="1:8" ht="17.25" thickTop="1" x14ac:dyDescent="0.3"/>
    <row r="3" spans="1:8" x14ac:dyDescent="0.3">
      <c r="A3" s="33" t="s">
        <v>0</v>
      </c>
      <c r="B3" s="33" t="s">
        <v>230</v>
      </c>
      <c r="C3" s="33" t="s">
        <v>244</v>
      </c>
      <c r="D3" s="33" t="s">
        <v>76</v>
      </c>
      <c r="E3" s="33" t="s">
        <v>19</v>
      </c>
      <c r="F3" s="33" t="s">
        <v>70</v>
      </c>
      <c r="G3" s="33" t="s">
        <v>239</v>
      </c>
      <c r="H3" s="33" t="s">
        <v>235</v>
      </c>
    </row>
    <row r="4" spans="1:8" x14ac:dyDescent="0.3">
      <c r="A4" s="34" t="s">
        <v>75</v>
      </c>
      <c r="B4" s="33" t="s">
        <v>220</v>
      </c>
      <c r="C4" s="33" t="s">
        <v>78</v>
      </c>
      <c r="D4" s="35">
        <v>500</v>
      </c>
      <c r="E4" s="35">
        <v>450</v>
      </c>
      <c r="F4" s="35">
        <v>50</v>
      </c>
      <c r="G4" s="36" t="s">
        <v>249</v>
      </c>
      <c r="H4" s="37">
        <v>150000</v>
      </c>
    </row>
    <row r="5" spans="1:8" x14ac:dyDescent="0.3">
      <c r="A5" s="34"/>
      <c r="B5" s="33" t="s">
        <v>221</v>
      </c>
      <c r="C5" s="33" t="s">
        <v>79</v>
      </c>
      <c r="D5" s="35">
        <v>250</v>
      </c>
      <c r="E5" s="35">
        <v>220</v>
      </c>
      <c r="F5" s="35">
        <v>30</v>
      </c>
      <c r="G5" s="36" t="s">
        <v>237</v>
      </c>
      <c r="H5" s="37">
        <v>90000</v>
      </c>
    </row>
    <row r="6" spans="1:8" x14ac:dyDescent="0.3">
      <c r="A6" s="34" t="s">
        <v>61</v>
      </c>
      <c r="B6" s="33" t="s">
        <v>222</v>
      </c>
      <c r="C6" s="33" t="s">
        <v>77</v>
      </c>
      <c r="D6" s="35">
        <v>350</v>
      </c>
      <c r="E6" s="35">
        <v>320</v>
      </c>
      <c r="F6" s="35">
        <v>30</v>
      </c>
      <c r="G6" s="36" t="s">
        <v>237</v>
      </c>
      <c r="H6" s="37">
        <v>90000</v>
      </c>
    </row>
    <row r="7" spans="1:8" x14ac:dyDescent="0.3">
      <c r="A7" s="34"/>
      <c r="B7" s="33" t="s">
        <v>224</v>
      </c>
      <c r="C7" s="33" t="s">
        <v>82</v>
      </c>
      <c r="D7" s="35">
        <v>250</v>
      </c>
      <c r="E7" s="35">
        <v>230</v>
      </c>
      <c r="F7" s="35">
        <v>20</v>
      </c>
      <c r="G7" s="36" t="s">
        <v>56</v>
      </c>
      <c r="H7" s="37">
        <v>60000</v>
      </c>
    </row>
    <row r="8" spans="1:8" x14ac:dyDescent="0.3">
      <c r="A8" s="34" t="s">
        <v>58</v>
      </c>
      <c r="B8" s="33" t="s">
        <v>233</v>
      </c>
      <c r="C8" s="33" t="s">
        <v>83</v>
      </c>
      <c r="D8" s="35">
        <v>300</v>
      </c>
      <c r="E8" s="35">
        <v>280</v>
      </c>
      <c r="F8" s="35">
        <v>20</v>
      </c>
      <c r="G8" s="36" t="s">
        <v>56</v>
      </c>
      <c r="H8" s="37">
        <v>60000</v>
      </c>
    </row>
    <row r="9" spans="1:8" x14ac:dyDescent="0.3">
      <c r="A9" s="34"/>
      <c r="B9" s="33" t="s">
        <v>219</v>
      </c>
      <c r="C9" s="33" t="s">
        <v>84</v>
      </c>
      <c r="D9" s="35">
        <v>200</v>
      </c>
      <c r="E9" s="35">
        <v>175</v>
      </c>
      <c r="F9" s="35">
        <v>25</v>
      </c>
      <c r="G9" s="36" t="s">
        <v>249</v>
      </c>
      <c r="H9" s="37">
        <v>75000</v>
      </c>
    </row>
    <row r="10" spans="1:8" x14ac:dyDescent="0.3">
      <c r="A10" s="34" t="s">
        <v>57</v>
      </c>
      <c r="B10" s="33" t="s">
        <v>240</v>
      </c>
      <c r="C10" s="33" t="s">
        <v>59</v>
      </c>
      <c r="D10" s="35">
        <v>300</v>
      </c>
      <c r="E10" s="35">
        <v>290</v>
      </c>
      <c r="F10" s="35">
        <v>10</v>
      </c>
      <c r="G10" s="36" t="s">
        <v>60</v>
      </c>
      <c r="H10" s="37">
        <v>30000</v>
      </c>
    </row>
    <row r="11" spans="1:8" x14ac:dyDescent="0.3">
      <c r="A11" s="34"/>
      <c r="B11" s="33" t="s">
        <v>231</v>
      </c>
      <c r="C11" s="33" t="s">
        <v>116</v>
      </c>
      <c r="D11" s="35">
        <v>200</v>
      </c>
      <c r="E11" s="35">
        <v>170</v>
      </c>
      <c r="F11" s="35">
        <v>30</v>
      </c>
      <c r="G11" s="36" t="s">
        <v>237</v>
      </c>
      <c r="H11" s="37">
        <v>90000</v>
      </c>
    </row>
    <row r="12" spans="1:8" x14ac:dyDescent="0.3">
      <c r="A12" s="34" t="s">
        <v>113</v>
      </c>
      <c r="B12" s="33" t="s">
        <v>225</v>
      </c>
      <c r="C12" s="33" t="s">
        <v>110</v>
      </c>
      <c r="D12" s="35">
        <v>400</v>
      </c>
      <c r="E12" s="35">
        <v>350</v>
      </c>
      <c r="F12" s="35">
        <v>50</v>
      </c>
      <c r="G12" s="36" t="s">
        <v>249</v>
      </c>
      <c r="H12" s="37">
        <v>150000</v>
      </c>
    </row>
    <row r="13" spans="1:8" x14ac:dyDescent="0.3">
      <c r="A13" s="34"/>
      <c r="B13" s="33" t="s">
        <v>232</v>
      </c>
      <c r="C13" s="33" t="s">
        <v>86</v>
      </c>
      <c r="D13" s="35">
        <v>250</v>
      </c>
      <c r="E13" s="35">
        <v>230</v>
      </c>
      <c r="F13" s="35">
        <v>20</v>
      </c>
      <c r="G13" s="36" t="s">
        <v>56</v>
      </c>
      <c r="H13" s="37">
        <v>60000</v>
      </c>
    </row>
  </sheetData>
  <mergeCells count="5">
    <mergeCell ref="A12:A13"/>
    <mergeCell ref="A10:A11"/>
    <mergeCell ref="A8:A9"/>
    <mergeCell ref="A6:A7"/>
    <mergeCell ref="A4:A5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12"/>
  <sheetViews>
    <sheetView zoomScaleNormal="100" zoomScaleSheetLayoutView="75" workbookViewId="0">
      <selection activeCell="G3" sqref="G3"/>
    </sheetView>
  </sheetViews>
  <sheetFormatPr defaultColWidth="9" defaultRowHeight="16.5" x14ac:dyDescent="0.3"/>
  <sheetData>
    <row r="1" spans="1:8" ht="20.25" x14ac:dyDescent="0.3">
      <c r="A1" s="23" t="s">
        <v>300</v>
      </c>
      <c r="B1" s="23"/>
      <c r="C1" s="23"/>
      <c r="D1" s="23"/>
      <c r="E1" s="23"/>
      <c r="F1" s="23"/>
      <c r="G1" s="23"/>
      <c r="H1" s="23"/>
    </row>
    <row r="2" spans="1:8" x14ac:dyDescent="0.3">
      <c r="A2" t="s">
        <v>226</v>
      </c>
      <c r="H2" s="8" t="s">
        <v>234</v>
      </c>
    </row>
    <row r="3" spans="1:8" x14ac:dyDescent="0.3">
      <c r="A3" s="4" t="s">
        <v>53</v>
      </c>
      <c r="B3" s="4" t="s">
        <v>96</v>
      </c>
      <c r="C3" s="4" t="s">
        <v>236</v>
      </c>
      <c r="D3" s="4" t="s">
        <v>238</v>
      </c>
      <c r="E3" s="4" t="s">
        <v>241</v>
      </c>
      <c r="F3" s="4" t="s">
        <v>106</v>
      </c>
      <c r="G3" s="4" t="s">
        <v>227</v>
      </c>
      <c r="H3" s="4" t="s">
        <v>101</v>
      </c>
    </row>
    <row r="4" spans="1:8" x14ac:dyDescent="0.3">
      <c r="A4" s="4" t="s">
        <v>100</v>
      </c>
      <c r="B4" s="4" t="s">
        <v>75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3">
      <c r="A5" s="4" t="s">
        <v>99</v>
      </c>
      <c r="B5" s="4" t="s">
        <v>61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104</v>
      </c>
      <c r="B6" s="4" t="s">
        <v>113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3">
      <c r="A7" s="4" t="s">
        <v>108</v>
      </c>
      <c r="B7" s="4" t="s">
        <v>113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3">
      <c r="A8" s="4" t="s">
        <v>102</v>
      </c>
      <c r="B8" s="4" t="s">
        <v>57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3">
      <c r="A9" s="4" t="s">
        <v>95</v>
      </c>
      <c r="B9" s="4" t="s">
        <v>61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3">
      <c r="A10" s="4" t="s">
        <v>105</v>
      </c>
      <c r="B10" s="4" t="s">
        <v>75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3">
      <c r="A11" s="4" t="s">
        <v>103</v>
      </c>
      <c r="B11" s="4" t="s">
        <v>88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3">
      <c r="A12" s="4" t="s">
        <v>111</v>
      </c>
      <c r="B12" s="4" t="s">
        <v>75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7" type="noConversion"/>
  <conditionalFormatting sqref="G4:G12">
    <cfRule type="top10" dxfId="4" priority="1" rank="5"/>
  </conditionalFormatting>
  <pageMargins left="0.69999998807907104" right="0.69999998807907104" top="0.75" bottom="0.75" header="0.30000001192092896" footer="0.30000001192092896"/>
  <pageSetup paperSize="9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22"/>
  <sheetViews>
    <sheetView zoomScaleNormal="100" zoomScaleSheetLayoutView="75" workbookViewId="0">
      <selection activeCell="G22" sqref="G22"/>
    </sheetView>
  </sheetViews>
  <sheetFormatPr defaultColWidth="9"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23" t="s">
        <v>301</v>
      </c>
      <c r="B1" s="23"/>
      <c r="C1" s="23"/>
      <c r="D1" s="23"/>
      <c r="E1" s="23"/>
      <c r="F1" s="23"/>
      <c r="G1" s="23"/>
      <c r="H1" s="23"/>
      <c r="I1" s="23"/>
    </row>
    <row r="3" spans="1:9" x14ac:dyDescent="0.3">
      <c r="A3" s="4" t="s">
        <v>247</v>
      </c>
      <c r="B3" s="4" t="s">
        <v>243</v>
      </c>
      <c r="C3" s="4" t="s">
        <v>117</v>
      </c>
      <c r="D3" s="4" t="s">
        <v>242</v>
      </c>
      <c r="E3" s="4" t="s">
        <v>246</v>
      </c>
      <c r="F3" s="4" t="s">
        <v>87</v>
      </c>
      <c r="G3" s="4" t="s">
        <v>245</v>
      </c>
      <c r="H3" s="4" t="s">
        <v>106</v>
      </c>
      <c r="I3" s="4" t="s">
        <v>107</v>
      </c>
    </row>
    <row r="4" spans="1:9" x14ac:dyDescent="0.3">
      <c r="A4" s="4" t="s">
        <v>109</v>
      </c>
      <c r="B4" s="4" t="s">
        <v>92</v>
      </c>
      <c r="C4" s="4" t="s">
        <v>114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3">
      <c r="A5" s="4" t="s">
        <v>97</v>
      </c>
      <c r="B5" s="4" t="s">
        <v>115</v>
      </c>
      <c r="C5" s="4" t="s">
        <v>90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3">
      <c r="A6" s="4" t="s">
        <v>93</v>
      </c>
      <c r="B6" s="4" t="s">
        <v>98</v>
      </c>
      <c r="C6" s="4" t="s">
        <v>91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3">
      <c r="A7" s="4" t="s">
        <v>112</v>
      </c>
      <c r="B7" s="4" t="s">
        <v>89</v>
      </c>
      <c r="C7" s="4" t="s">
        <v>114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3">
      <c r="A8" s="4" t="s">
        <v>94</v>
      </c>
      <c r="B8" s="4" t="s">
        <v>125</v>
      </c>
      <c r="C8" s="4" t="s">
        <v>90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3">
      <c r="A9" s="4" t="s">
        <v>143</v>
      </c>
      <c r="B9" s="4" t="s">
        <v>136</v>
      </c>
      <c r="C9" s="4" t="s">
        <v>91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3">
      <c r="A10" s="4" t="s">
        <v>141</v>
      </c>
      <c r="B10" s="4" t="s">
        <v>120</v>
      </c>
      <c r="C10" s="4" t="s">
        <v>114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3">
      <c r="A11" s="4" t="s">
        <v>142</v>
      </c>
      <c r="B11" s="4" t="s">
        <v>144</v>
      </c>
      <c r="C11" s="4" t="s">
        <v>90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3">
      <c r="A12" s="4" t="s">
        <v>122</v>
      </c>
      <c r="B12" s="4" t="s">
        <v>126</v>
      </c>
      <c r="C12" s="4" t="s">
        <v>91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3">
      <c r="A13" s="24" t="s">
        <v>129</v>
      </c>
      <c r="B13" s="24"/>
      <c r="C13" s="24"/>
      <c r="D13" s="24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3">
      <c r="A14" t="s">
        <v>302</v>
      </c>
      <c r="C14" s="11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9" x14ac:dyDescent="0.3">
      <c r="A17" s="32" t="s">
        <v>243</v>
      </c>
      <c r="B17" s="32" t="s">
        <v>246</v>
      </c>
      <c r="C17" s="32" t="s">
        <v>246</v>
      </c>
      <c r="D17" s="32"/>
    </row>
    <row r="18" spans="1:9" x14ac:dyDescent="0.3">
      <c r="A18" s="38" t="s">
        <v>314</v>
      </c>
      <c r="B18" s="38" t="s">
        <v>315</v>
      </c>
      <c r="C18" s="38" t="s">
        <v>316</v>
      </c>
      <c r="D18" s="32"/>
    </row>
    <row r="19" spans="1:9" x14ac:dyDescent="0.3">
      <c r="A19" s="32"/>
      <c r="B19" s="32"/>
      <c r="C19" s="32"/>
      <c r="D19" s="32"/>
    </row>
    <row r="20" spans="1:9" x14ac:dyDescent="0.3">
      <c r="A20" s="32"/>
      <c r="B20" s="32"/>
      <c r="C20" s="32"/>
      <c r="D20" s="32"/>
    </row>
    <row r="21" spans="1:9" x14ac:dyDescent="0.3">
      <c r="A21" s="4" t="s">
        <v>117</v>
      </c>
      <c r="B21" s="4" t="s">
        <v>242</v>
      </c>
      <c r="C21" s="4" t="s">
        <v>246</v>
      </c>
      <c r="D21" s="4" t="s">
        <v>107</v>
      </c>
      <c r="E21" s="4" t="s">
        <v>87</v>
      </c>
      <c r="F21" s="32"/>
      <c r="G21" s="32"/>
      <c r="H21" s="32"/>
      <c r="I21" s="32"/>
    </row>
    <row r="22" spans="1:9" x14ac:dyDescent="0.3">
      <c r="A22" s="4" t="s">
        <v>114</v>
      </c>
      <c r="B22" s="6">
        <v>15000</v>
      </c>
      <c r="C22" s="4">
        <v>100</v>
      </c>
      <c r="D22" s="6">
        <v>450000</v>
      </c>
      <c r="E22" s="9">
        <v>0.1</v>
      </c>
    </row>
  </sheetData>
  <mergeCells count="2">
    <mergeCell ref="A1:I1"/>
    <mergeCell ref="A13:D13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35"/>
  <sheetViews>
    <sheetView zoomScaleNormal="100" zoomScaleSheetLayoutView="75" workbookViewId="0">
      <selection activeCell="J10" sqref="J10"/>
    </sheetView>
  </sheetViews>
  <sheetFormatPr defaultColWidth="9"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9" max="9" width="10.625" bestFit="1" customWidth="1"/>
    <col min="10" max="11" width="11.625" customWidth="1"/>
  </cols>
  <sheetData>
    <row r="1" spans="1:11" x14ac:dyDescent="0.3">
      <c r="A1" s="2" t="s">
        <v>204</v>
      </c>
      <c r="B1" s="3" t="s">
        <v>288</v>
      </c>
      <c r="G1" s="2" t="s">
        <v>209</v>
      </c>
      <c r="H1" s="3" t="s">
        <v>289</v>
      </c>
    </row>
    <row r="2" spans="1:11" x14ac:dyDescent="0.3">
      <c r="A2" s="4" t="s">
        <v>2</v>
      </c>
      <c r="B2" s="4" t="s">
        <v>1</v>
      </c>
      <c r="C2" s="4" t="s">
        <v>5</v>
      </c>
      <c r="D2" s="4" t="s">
        <v>37</v>
      </c>
      <c r="E2" s="5" t="s">
        <v>3</v>
      </c>
      <c r="G2" s="4" t="s">
        <v>13</v>
      </c>
      <c r="H2" s="4" t="s">
        <v>19</v>
      </c>
      <c r="I2" s="4" t="s">
        <v>20</v>
      </c>
    </row>
    <row r="3" spans="1:11" x14ac:dyDescent="0.3">
      <c r="A3" s="4" t="s">
        <v>7</v>
      </c>
      <c r="B3" s="4">
        <v>55</v>
      </c>
      <c r="C3" s="4">
        <v>77</v>
      </c>
      <c r="D3" s="4">
        <v>95</v>
      </c>
      <c r="E3" s="4" t="str">
        <f>IF(AND(AVERAGE(B3:D3)&gt;=70,B3&gt;=50,C3&gt;=50,D3&gt;=50),"합격","불합격")</f>
        <v>합격</v>
      </c>
      <c r="G3" s="4" t="s">
        <v>21</v>
      </c>
      <c r="H3" s="4">
        <v>135</v>
      </c>
      <c r="I3" s="6">
        <v>1147500</v>
      </c>
    </row>
    <row r="4" spans="1:11" x14ac:dyDescent="0.3">
      <c r="A4" s="4" t="s">
        <v>6</v>
      </c>
      <c r="B4" s="4">
        <v>45</v>
      </c>
      <c r="C4" s="4">
        <v>80</v>
      </c>
      <c r="D4" s="4">
        <v>60</v>
      </c>
      <c r="E4" s="4" t="str">
        <f t="shared" ref="E4:E9" si="0">IF(AND(AVERAGE(B4:D4)&gt;=70,B4&gt;=50,C4&gt;=50,D4&gt;=50),"합격","불합격")</f>
        <v>불합격</v>
      </c>
      <c r="G4" s="4" t="s">
        <v>9</v>
      </c>
      <c r="H4" s="4">
        <v>87</v>
      </c>
      <c r="I4" s="6">
        <v>1000500</v>
      </c>
    </row>
    <row r="5" spans="1:11" x14ac:dyDescent="0.3">
      <c r="A5" s="4" t="s">
        <v>15</v>
      </c>
      <c r="B5" s="4">
        <v>54</v>
      </c>
      <c r="C5" s="4">
        <v>98</v>
      </c>
      <c r="D5" s="4">
        <v>67</v>
      </c>
      <c r="E5" s="4" t="str">
        <f t="shared" si="0"/>
        <v>합격</v>
      </c>
      <c r="G5" s="4" t="s">
        <v>10</v>
      </c>
      <c r="H5" s="4">
        <v>168</v>
      </c>
      <c r="I5" s="6">
        <v>1344000</v>
      </c>
    </row>
    <row r="6" spans="1:11" x14ac:dyDescent="0.3">
      <c r="A6" s="4" t="s">
        <v>12</v>
      </c>
      <c r="B6" s="4">
        <v>68</v>
      </c>
      <c r="C6" s="4">
        <v>56</v>
      </c>
      <c r="D6" s="4">
        <v>89</v>
      </c>
      <c r="E6" s="4" t="str">
        <f t="shared" si="0"/>
        <v>합격</v>
      </c>
      <c r="G6" s="4" t="s">
        <v>14</v>
      </c>
      <c r="H6" s="4">
        <v>210</v>
      </c>
      <c r="I6" s="6">
        <v>945000</v>
      </c>
    </row>
    <row r="7" spans="1:11" x14ac:dyDescent="0.3">
      <c r="A7" s="4" t="s">
        <v>17</v>
      </c>
      <c r="B7" s="4">
        <v>45</v>
      </c>
      <c r="C7" s="4">
        <v>67</v>
      </c>
      <c r="D7" s="4">
        <v>55</v>
      </c>
      <c r="E7" s="4" t="str">
        <f t="shared" si="0"/>
        <v>불합격</v>
      </c>
      <c r="G7" s="4" t="s">
        <v>11</v>
      </c>
      <c r="H7" s="4">
        <v>109</v>
      </c>
      <c r="I7" s="6">
        <v>654000</v>
      </c>
      <c r="J7" s="25" t="s">
        <v>196</v>
      </c>
      <c r="K7" s="26"/>
    </row>
    <row r="8" spans="1:11" x14ac:dyDescent="0.3">
      <c r="A8" s="4" t="s">
        <v>8</v>
      </c>
      <c r="B8" s="4">
        <v>80</v>
      </c>
      <c r="C8" s="4">
        <v>88</v>
      </c>
      <c r="D8" s="4">
        <v>92</v>
      </c>
      <c r="E8" s="4" t="str">
        <f t="shared" si="0"/>
        <v>합격</v>
      </c>
      <c r="G8" s="4" t="s">
        <v>30</v>
      </c>
      <c r="H8" s="4">
        <v>264</v>
      </c>
      <c r="I8" s="6">
        <v>1452000</v>
      </c>
      <c r="J8" s="26"/>
      <c r="K8" s="26"/>
    </row>
    <row r="9" spans="1:11" x14ac:dyDescent="0.3">
      <c r="A9" s="4" t="s">
        <v>18</v>
      </c>
      <c r="B9" s="4">
        <v>90</v>
      </c>
      <c r="C9" s="4">
        <v>45</v>
      </c>
      <c r="D9" s="4">
        <v>88</v>
      </c>
      <c r="E9" s="4" t="str">
        <f t="shared" si="0"/>
        <v>불합격</v>
      </c>
      <c r="G9" s="4" t="s">
        <v>211</v>
      </c>
      <c r="H9" s="4">
        <v>67</v>
      </c>
      <c r="I9" s="6">
        <v>435500</v>
      </c>
      <c r="J9" s="24" t="str">
        <f>COUNTIFS(I3:I9,"&gt;=1000000",H3:H9,"&gt;="&amp;AVERAGE(H3:H9))&amp;"개"</f>
        <v>2개</v>
      </c>
      <c r="K9" s="24"/>
    </row>
    <row r="11" spans="1:11" x14ac:dyDescent="0.3">
      <c r="A11" s="2" t="s">
        <v>266</v>
      </c>
      <c r="B11" s="3" t="s">
        <v>313</v>
      </c>
      <c r="G11" s="2" t="s">
        <v>210</v>
      </c>
      <c r="H11" s="3" t="s">
        <v>199</v>
      </c>
    </row>
    <row r="12" spans="1:11" x14ac:dyDescent="0.3">
      <c r="A12" s="4" t="s">
        <v>187</v>
      </c>
      <c r="B12" s="4" t="s">
        <v>186</v>
      </c>
      <c r="C12" s="4" t="s">
        <v>284</v>
      </c>
      <c r="D12" s="5" t="s">
        <v>185</v>
      </c>
      <c r="G12" s="4" t="s">
        <v>213</v>
      </c>
      <c r="H12" s="4" t="s">
        <v>53</v>
      </c>
      <c r="I12" s="5" t="s">
        <v>206</v>
      </c>
      <c r="J12" s="4" t="s">
        <v>42</v>
      </c>
    </row>
    <row r="13" spans="1:11" x14ac:dyDescent="0.3">
      <c r="A13" s="4" t="s">
        <v>279</v>
      </c>
      <c r="B13" s="7">
        <v>45055</v>
      </c>
      <c r="C13" s="4">
        <v>7</v>
      </c>
      <c r="D13" s="4" t="str">
        <f>MONTH(WORKDAY(B13,C13))&amp;"/"&amp;DAY(WORKDAY(B13,C13))</f>
        <v>5/18</v>
      </c>
      <c r="G13" s="4" t="s">
        <v>43</v>
      </c>
      <c r="H13" s="4" t="s">
        <v>34</v>
      </c>
      <c r="I13" s="4" t="str">
        <f>VLOOKUP(LEFT(G13,1),$G$25:$H$28,2,0)&amp;RIGHT(G13,1)&amp;"팀"</f>
        <v>판매2팀</v>
      </c>
      <c r="J13" s="4" t="s">
        <v>47</v>
      </c>
    </row>
    <row r="14" spans="1:11" x14ac:dyDescent="0.3">
      <c r="A14" s="4" t="s">
        <v>256</v>
      </c>
      <c r="B14" s="7">
        <v>45057</v>
      </c>
      <c r="C14" s="4">
        <v>8</v>
      </c>
      <c r="D14" s="4" t="str">
        <f t="shared" ref="D14:D22" si="1">MONTH(WORKDAY(B14,C14))&amp;"/"&amp;DAY(WORKDAY(B14,C14))</f>
        <v>5/23</v>
      </c>
      <c r="G14" s="4" t="s">
        <v>50</v>
      </c>
      <c r="H14" s="4" t="s">
        <v>22</v>
      </c>
      <c r="I14" s="4" t="str">
        <f t="shared" ref="I14:I22" si="2">VLOOKUP(LEFT(G14,1),$G$25:$H$28,2,0)&amp;RIGHT(G14,1)&amp;"팀"</f>
        <v>판매3팀</v>
      </c>
      <c r="J14" s="4" t="s">
        <v>39</v>
      </c>
    </row>
    <row r="15" spans="1:11" x14ac:dyDescent="0.3">
      <c r="A15" s="4" t="s">
        <v>267</v>
      </c>
      <c r="B15" s="7">
        <v>45061</v>
      </c>
      <c r="C15" s="4">
        <v>5</v>
      </c>
      <c r="D15" s="4" t="str">
        <f t="shared" si="1"/>
        <v>5/22</v>
      </c>
      <c r="G15" s="4" t="s">
        <v>32</v>
      </c>
      <c r="H15" s="4" t="s">
        <v>40</v>
      </c>
      <c r="I15" s="4" t="str">
        <f t="shared" si="2"/>
        <v>관리2팀</v>
      </c>
      <c r="J15" s="4" t="s">
        <v>35</v>
      </c>
    </row>
    <row r="16" spans="1:11" x14ac:dyDescent="0.3">
      <c r="A16" s="4" t="s">
        <v>184</v>
      </c>
      <c r="B16" s="7">
        <v>45062</v>
      </c>
      <c r="C16" s="4">
        <v>9</v>
      </c>
      <c r="D16" s="4" t="str">
        <f t="shared" si="1"/>
        <v>5/29</v>
      </c>
      <c r="G16" s="4" t="s">
        <v>44</v>
      </c>
      <c r="H16" s="4" t="s">
        <v>33</v>
      </c>
      <c r="I16" s="4" t="str">
        <f t="shared" si="2"/>
        <v>관리1팀</v>
      </c>
      <c r="J16" s="4" t="s">
        <v>39</v>
      </c>
    </row>
    <row r="17" spans="1:10" x14ac:dyDescent="0.3">
      <c r="A17" s="4" t="s">
        <v>190</v>
      </c>
      <c r="B17" s="7">
        <v>45068</v>
      </c>
      <c r="C17" s="4">
        <v>6</v>
      </c>
      <c r="D17" s="4" t="str">
        <f t="shared" si="1"/>
        <v>5/30</v>
      </c>
      <c r="G17" s="4" t="s">
        <v>23</v>
      </c>
      <c r="H17" s="4" t="s">
        <v>41</v>
      </c>
      <c r="I17" s="4" t="str">
        <f t="shared" si="2"/>
        <v>영업2팀</v>
      </c>
      <c r="J17" s="4" t="s">
        <v>35</v>
      </c>
    </row>
    <row r="18" spans="1:10" x14ac:dyDescent="0.3">
      <c r="A18" s="4" t="s">
        <v>271</v>
      </c>
      <c r="B18" s="7">
        <v>45068</v>
      </c>
      <c r="C18" s="4">
        <v>7</v>
      </c>
      <c r="D18" s="4" t="str">
        <f t="shared" si="1"/>
        <v>5/31</v>
      </c>
      <c r="G18" s="4" t="s">
        <v>46</v>
      </c>
      <c r="H18" s="4" t="s">
        <v>31</v>
      </c>
      <c r="I18" s="4" t="str">
        <f t="shared" si="2"/>
        <v>관리3팀</v>
      </c>
      <c r="J18" s="4" t="s">
        <v>47</v>
      </c>
    </row>
    <row r="19" spans="1:10" x14ac:dyDescent="0.3">
      <c r="A19" s="4" t="s">
        <v>282</v>
      </c>
      <c r="B19" s="7">
        <v>45071</v>
      </c>
      <c r="C19" s="4">
        <v>5</v>
      </c>
      <c r="D19" s="4" t="str">
        <f t="shared" si="1"/>
        <v>6/1</v>
      </c>
      <c r="G19" s="4" t="s">
        <v>48</v>
      </c>
      <c r="H19" s="4" t="s">
        <v>25</v>
      </c>
      <c r="I19" s="4" t="str">
        <f t="shared" si="2"/>
        <v>영업1팀</v>
      </c>
      <c r="J19" s="4" t="s">
        <v>35</v>
      </c>
    </row>
    <row r="20" spans="1:10" x14ac:dyDescent="0.3">
      <c r="A20" s="4" t="s">
        <v>285</v>
      </c>
      <c r="B20" s="7">
        <v>45072</v>
      </c>
      <c r="C20" s="4">
        <v>9</v>
      </c>
      <c r="D20" s="4" t="str">
        <f t="shared" si="1"/>
        <v>6/8</v>
      </c>
      <c r="G20" s="4" t="s">
        <v>45</v>
      </c>
      <c r="H20" s="4" t="s">
        <v>24</v>
      </c>
      <c r="I20" s="4" t="str">
        <f t="shared" si="2"/>
        <v>판매1팀</v>
      </c>
      <c r="J20" s="4" t="s">
        <v>47</v>
      </c>
    </row>
    <row r="21" spans="1:10" x14ac:dyDescent="0.3">
      <c r="A21" s="4" t="s">
        <v>286</v>
      </c>
      <c r="B21" s="7">
        <v>45075</v>
      </c>
      <c r="C21" s="4">
        <v>8</v>
      </c>
      <c r="D21" s="4" t="str">
        <f t="shared" si="1"/>
        <v>6/8</v>
      </c>
      <c r="G21" s="4" t="s">
        <v>49</v>
      </c>
      <c r="H21" s="4" t="s">
        <v>51</v>
      </c>
      <c r="I21" s="4" t="str">
        <f t="shared" si="2"/>
        <v>영업3팀</v>
      </c>
      <c r="J21" s="4" t="s">
        <v>39</v>
      </c>
    </row>
    <row r="22" spans="1:10" x14ac:dyDescent="0.3">
      <c r="A22" s="4" t="s">
        <v>283</v>
      </c>
      <c r="B22" s="7">
        <v>45076</v>
      </c>
      <c r="C22" s="4">
        <v>6</v>
      </c>
      <c r="D22" s="4" t="str">
        <f t="shared" si="1"/>
        <v>6/7</v>
      </c>
      <c r="G22" s="4" t="s">
        <v>52</v>
      </c>
      <c r="H22" s="4" t="s">
        <v>26</v>
      </c>
      <c r="I22" s="4" t="str">
        <f t="shared" si="2"/>
        <v>영업4팀</v>
      </c>
      <c r="J22" s="4" t="s">
        <v>35</v>
      </c>
    </row>
    <row r="24" spans="1:10" x14ac:dyDescent="0.3">
      <c r="A24" s="2" t="s">
        <v>216</v>
      </c>
      <c r="B24" s="3" t="s">
        <v>215</v>
      </c>
      <c r="G24" s="27" t="s">
        <v>212</v>
      </c>
      <c r="H24" s="27"/>
    </row>
    <row r="25" spans="1:10" x14ac:dyDescent="0.3">
      <c r="A25" s="4" t="s">
        <v>2</v>
      </c>
      <c r="B25" s="4" t="s">
        <v>38</v>
      </c>
      <c r="C25" s="5" t="s">
        <v>55</v>
      </c>
      <c r="D25" s="4" t="s">
        <v>218</v>
      </c>
      <c r="E25" s="4" t="s">
        <v>213</v>
      </c>
      <c r="G25" s="4" t="s">
        <v>27</v>
      </c>
      <c r="H25" s="4" t="s">
        <v>28</v>
      </c>
    </row>
    <row r="26" spans="1:10" x14ac:dyDescent="0.3">
      <c r="A26" s="4" t="s">
        <v>65</v>
      </c>
      <c r="B26" s="4" t="s">
        <v>29</v>
      </c>
      <c r="C26" s="4" t="str">
        <f>MID(E26,1,SEARCH("-",E26,1)-1)</f>
        <v>기획1</v>
      </c>
      <c r="D26" s="4" t="s">
        <v>291</v>
      </c>
      <c r="E26" s="4" t="s">
        <v>203</v>
      </c>
      <c r="G26" s="4" t="s">
        <v>85</v>
      </c>
      <c r="H26" s="4" t="s">
        <v>71</v>
      </c>
    </row>
    <row r="27" spans="1:10" x14ac:dyDescent="0.3">
      <c r="A27" s="4" t="s">
        <v>81</v>
      </c>
      <c r="B27" s="4" t="s">
        <v>29</v>
      </c>
      <c r="C27" s="4" t="str">
        <f t="shared" ref="C27:C35" si="3">MID(E27,1,SEARCH("-",E27,1)-1)</f>
        <v>생산1</v>
      </c>
      <c r="D27" s="4" t="s">
        <v>292</v>
      </c>
      <c r="E27" s="4" t="s">
        <v>205</v>
      </c>
      <c r="G27" s="4" t="s">
        <v>62</v>
      </c>
      <c r="H27" s="4" t="s">
        <v>72</v>
      </c>
    </row>
    <row r="28" spans="1:10" x14ac:dyDescent="0.3">
      <c r="A28" s="4" t="s">
        <v>54</v>
      </c>
      <c r="B28" s="4" t="s">
        <v>36</v>
      </c>
      <c r="C28" s="4" t="str">
        <f t="shared" si="3"/>
        <v>영업</v>
      </c>
      <c r="D28" s="4" t="s">
        <v>290</v>
      </c>
      <c r="E28" s="4" t="s">
        <v>217</v>
      </c>
      <c r="G28" s="4" t="s">
        <v>66</v>
      </c>
      <c r="H28" s="4" t="s">
        <v>73</v>
      </c>
    </row>
    <row r="29" spans="1:10" x14ac:dyDescent="0.3">
      <c r="A29" s="4" t="s">
        <v>74</v>
      </c>
      <c r="B29" s="4" t="s">
        <v>36</v>
      </c>
      <c r="C29" s="4" t="str">
        <f t="shared" si="3"/>
        <v>홍보</v>
      </c>
      <c r="D29" s="4" t="s">
        <v>293</v>
      </c>
      <c r="E29" s="4" t="s">
        <v>208</v>
      </c>
    </row>
    <row r="30" spans="1:10" x14ac:dyDescent="0.3">
      <c r="A30" s="4" t="s">
        <v>68</v>
      </c>
      <c r="B30" s="4" t="s">
        <v>29</v>
      </c>
      <c r="C30" s="4" t="str">
        <f t="shared" si="3"/>
        <v>기획2</v>
      </c>
      <c r="D30" s="4" t="s">
        <v>299</v>
      </c>
      <c r="E30" s="4" t="s">
        <v>201</v>
      </c>
    </row>
    <row r="31" spans="1:10" x14ac:dyDescent="0.3">
      <c r="A31" s="4" t="s">
        <v>63</v>
      </c>
      <c r="B31" s="4" t="s">
        <v>36</v>
      </c>
      <c r="C31" s="4" t="str">
        <f t="shared" si="3"/>
        <v>생산2</v>
      </c>
      <c r="D31" s="4" t="s">
        <v>298</v>
      </c>
      <c r="E31" s="4" t="s">
        <v>200</v>
      </c>
    </row>
    <row r="32" spans="1:10" x14ac:dyDescent="0.3">
      <c r="A32" s="4" t="s">
        <v>80</v>
      </c>
      <c r="B32" s="4" t="s">
        <v>29</v>
      </c>
      <c r="C32" s="4" t="str">
        <f t="shared" si="3"/>
        <v>생산3</v>
      </c>
      <c r="D32" s="4" t="s">
        <v>295</v>
      </c>
      <c r="E32" s="4" t="s">
        <v>207</v>
      </c>
    </row>
    <row r="33" spans="1:5" x14ac:dyDescent="0.3">
      <c r="A33" s="4" t="s">
        <v>67</v>
      </c>
      <c r="B33" s="4" t="s">
        <v>36</v>
      </c>
      <c r="C33" s="4" t="str">
        <f t="shared" si="3"/>
        <v>홍보</v>
      </c>
      <c r="D33" s="4" t="s">
        <v>297</v>
      </c>
      <c r="E33" s="4" t="s">
        <v>198</v>
      </c>
    </row>
    <row r="34" spans="1:5" x14ac:dyDescent="0.3">
      <c r="A34" s="4" t="s">
        <v>69</v>
      </c>
      <c r="B34" s="4" t="s">
        <v>29</v>
      </c>
      <c r="C34" s="4" t="str">
        <f t="shared" si="3"/>
        <v>영업</v>
      </c>
      <c r="D34" s="4" t="s">
        <v>294</v>
      </c>
      <c r="E34" s="4" t="s">
        <v>197</v>
      </c>
    </row>
    <row r="35" spans="1:5" x14ac:dyDescent="0.3">
      <c r="A35" s="4" t="s">
        <v>64</v>
      </c>
      <c r="B35" s="4" t="s">
        <v>36</v>
      </c>
      <c r="C35" s="4" t="str">
        <f t="shared" si="3"/>
        <v>기획3</v>
      </c>
      <c r="D35" s="4" t="s">
        <v>296</v>
      </c>
      <c r="E35" s="4" t="s">
        <v>202</v>
      </c>
    </row>
  </sheetData>
  <mergeCells count="3">
    <mergeCell ref="J9:K9"/>
    <mergeCell ref="J7:K8"/>
    <mergeCell ref="G24:H24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1"/>
  <sheetViews>
    <sheetView zoomScaleNormal="100" zoomScaleSheetLayoutView="75" workbookViewId="0">
      <selection activeCell="J14" sqref="J14"/>
    </sheetView>
  </sheetViews>
  <sheetFormatPr defaultColWidth="9" defaultRowHeight="16.5" outlineLevelRow="3" x14ac:dyDescent="0.3"/>
  <cols>
    <col min="2" max="2" width="10.25" customWidth="1"/>
  </cols>
  <sheetData>
    <row r="1" spans="1:7" ht="20.25" x14ac:dyDescent="0.3">
      <c r="A1" s="23" t="s">
        <v>195</v>
      </c>
      <c r="B1" s="23"/>
      <c r="C1" s="23"/>
      <c r="D1" s="23"/>
      <c r="E1" s="23"/>
      <c r="F1" s="23"/>
      <c r="G1" s="23"/>
    </row>
    <row r="3" spans="1:7" x14ac:dyDescent="0.3">
      <c r="A3" s="40" t="s">
        <v>2</v>
      </c>
      <c r="B3" s="40" t="s">
        <v>229</v>
      </c>
      <c r="C3" s="40" t="s">
        <v>131</v>
      </c>
      <c r="D3" s="40" t="s">
        <v>147</v>
      </c>
      <c r="E3" s="40" t="s">
        <v>118</v>
      </c>
      <c r="F3" s="40" t="s">
        <v>146</v>
      </c>
      <c r="G3" s="40" t="s">
        <v>145</v>
      </c>
    </row>
    <row r="4" spans="1:7" outlineLevel="3" x14ac:dyDescent="0.3">
      <c r="A4" s="4" t="s">
        <v>138</v>
      </c>
      <c r="B4" s="4" t="s">
        <v>139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4</v>
      </c>
    </row>
    <row r="5" spans="1:7" outlineLevel="2" x14ac:dyDescent="0.3">
      <c r="A5" s="4"/>
      <c r="B5" s="41" t="s">
        <v>320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3" x14ac:dyDescent="0.3">
      <c r="A6" s="4" t="s">
        <v>137</v>
      </c>
      <c r="B6" s="4" t="s">
        <v>128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4</v>
      </c>
    </row>
    <row r="7" spans="1:7" outlineLevel="3" x14ac:dyDescent="0.3">
      <c r="A7" s="4" t="s">
        <v>133</v>
      </c>
      <c r="B7" s="4" t="s">
        <v>128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4</v>
      </c>
    </row>
    <row r="8" spans="1:7" outlineLevel="2" x14ac:dyDescent="0.3">
      <c r="A8" s="4"/>
      <c r="B8" s="41" t="s">
        <v>321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3" x14ac:dyDescent="0.3">
      <c r="A9" s="4" t="s">
        <v>149</v>
      </c>
      <c r="B9" s="4" t="s">
        <v>140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4</v>
      </c>
    </row>
    <row r="10" spans="1:7" outlineLevel="3" x14ac:dyDescent="0.3">
      <c r="A10" s="4" t="s">
        <v>119</v>
      </c>
      <c r="B10" s="4" t="s">
        <v>140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4</v>
      </c>
    </row>
    <row r="11" spans="1:7" outlineLevel="2" x14ac:dyDescent="0.3">
      <c r="A11" s="4"/>
      <c r="B11" s="41" t="s">
        <v>322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3" x14ac:dyDescent="0.3">
      <c r="A12" s="4" t="s">
        <v>148</v>
      </c>
      <c r="B12" s="4" t="s">
        <v>127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4</v>
      </c>
    </row>
    <row r="13" spans="1:7" outlineLevel="3" x14ac:dyDescent="0.3">
      <c r="A13" s="4" t="s">
        <v>134</v>
      </c>
      <c r="B13" s="4" t="s">
        <v>127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4</v>
      </c>
    </row>
    <row r="14" spans="1:7" outlineLevel="2" x14ac:dyDescent="0.3">
      <c r="A14" s="4"/>
      <c r="B14" s="41" t="s">
        <v>323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1" x14ac:dyDescent="0.3">
      <c r="A15" s="4"/>
      <c r="B15" s="4"/>
      <c r="C15" s="4"/>
      <c r="D15" s="4"/>
      <c r="E15" s="4"/>
      <c r="F15" s="13">
        <f>SUBTOTAL(5,F4:F13)</f>
        <v>76.666666666666671</v>
      </c>
      <c r="G15" s="41" t="s">
        <v>318</v>
      </c>
    </row>
    <row r="16" spans="1:7" outlineLevel="3" x14ac:dyDescent="0.3">
      <c r="A16" s="4" t="s">
        <v>130</v>
      </c>
      <c r="B16" s="4" t="s">
        <v>123</v>
      </c>
      <c r="C16" s="4">
        <v>90</v>
      </c>
      <c r="D16" s="4">
        <v>40</v>
      </c>
      <c r="E16" s="4">
        <v>80</v>
      </c>
      <c r="F16" s="13">
        <f>AVERAGE(C16:E16)</f>
        <v>70</v>
      </c>
      <c r="G16" s="4" t="s">
        <v>16</v>
      </c>
    </row>
    <row r="17" spans="1:7" outlineLevel="3" x14ac:dyDescent="0.3">
      <c r="A17" s="4" t="s">
        <v>132</v>
      </c>
      <c r="B17" s="4" t="s">
        <v>123</v>
      </c>
      <c r="C17" s="4">
        <v>60</v>
      </c>
      <c r="D17" s="4">
        <v>60</v>
      </c>
      <c r="E17" s="4">
        <v>80</v>
      </c>
      <c r="F17" s="13">
        <f>AVERAGE(C17:E17)</f>
        <v>66.666666666666671</v>
      </c>
      <c r="G17" s="4" t="s">
        <v>16</v>
      </c>
    </row>
    <row r="18" spans="1:7" outlineLevel="2" x14ac:dyDescent="0.3">
      <c r="A18" s="32"/>
      <c r="B18" s="42" t="s">
        <v>324</v>
      </c>
      <c r="C18" s="32">
        <f>SUBTOTAL(1,C16:C17)</f>
        <v>75</v>
      </c>
      <c r="D18" s="32">
        <f>SUBTOTAL(1,D16:D17)</f>
        <v>50</v>
      </c>
      <c r="E18" s="32">
        <f>SUBTOTAL(1,E16:E17)</f>
        <v>80</v>
      </c>
      <c r="F18" s="39"/>
      <c r="G18" s="32"/>
    </row>
    <row r="19" spans="1:7" outlineLevel="1" x14ac:dyDescent="0.3">
      <c r="A19" s="32"/>
      <c r="B19" s="32"/>
      <c r="C19" s="32"/>
      <c r="D19" s="32"/>
      <c r="E19" s="32"/>
      <c r="F19" s="39">
        <f>SUBTOTAL(5,F16:F17)</f>
        <v>66.666666666666671</v>
      </c>
      <c r="G19" s="42" t="s">
        <v>319</v>
      </c>
    </row>
    <row r="20" spans="1:7" x14ac:dyDescent="0.3">
      <c r="A20" s="32"/>
      <c r="B20" s="42" t="s">
        <v>325</v>
      </c>
      <c r="C20" s="32">
        <f>SUBTOTAL(1,C4:C17)</f>
        <v>80.555555555555557</v>
      </c>
      <c r="D20" s="32">
        <f>SUBTOTAL(1,D4:D17)</f>
        <v>71.111111111111114</v>
      </c>
      <c r="E20" s="32">
        <f>SUBTOTAL(1,E4:E17)</f>
        <v>84.444444444444443</v>
      </c>
      <c r="F20" s="39"/>
      <c r="G20" s="42"/>
    </row>
    <row r="21" spans="1:7" x14ac:dyDescent="0.3">
      <c r="A21" s="32"/>
      <c r="B21" s="32"/>
      <c r="C21" s="32"/>
      <c r="D21" s="32"/>
      <c r="E21" s="32"/>
      <c r="F21" s="39">
        <f>SUBTOTAL(5,F4:F17)</f>
        <v>66.666666666666671</v>
      </c>
      <c r="G21" s="42" t="s">
        <v>317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1"/>
  <sheetViews>
    <sheetView tabSelected="1" zoomScaleNormal="100" zoomScaleSheetLayoutView="75" workbookViewId="0">
      <selection activeCell="C17" sqref="C17"/>
    </sheetView>
  </sheetViews>
  <sheetFormatPr defaultColWidth="9" defaultRowHeight="16.5" x14ac:dyDescent="0.3"/>
  <cols>
    <col min="1" max="2" width="11.875" bestFit="1" customWidth="1"/>
    <col min="3" max="5" width="9.375" bestFit="1" customWidth="1"/>
  </cols>
  <sheetData>
    <row r="1" spans="1:9" ht="20.25" x14ac:dyDescent="0.3">
      <c r="A1" s="23" t="s">
        <v>303</v>
      </c>
      <c r="B1" s="23"/>
      <c r="C1" s="23"/>
      <c r="D1" s="23"/>
      <c r="E1" s="23"/>
      <c r="F1" s="23"/>
      <c r="G1" s="23"/>
      <c r="H1" s="23"/>
      <c r="I1" s="23"/>
    </row>
    <row r="3" spans="1:9" x14ac:dyDescent="0.3">
      <c r="A3" s="4" t="s">
        <v>28</v>
      </c>
      <c r="B3" s="4" t="s">
        <v>124</v>
      </c>
      <c r="C3" s="4" t="s">
        <v>135</v>
      </c>
      <c r="D3" s="4" t="s">
        <v>121</v>
      </c>
      <c r="E3" s="4" t="s">
        <v>159</v>
      </c>
      <c r="F3" s="4" t="s">
        <v>248</v>
      </c>
      <c r="G3" s="4" t="s">
        <v>129</v>
      </c>
      <c r="H3" s="4" t="s">
        <v>158</v>
      </c>
      <c r="I3" s="4" t="s">
        <v>101</v>
      </c>
    </row>
    <row r="4" spans="1:9" x14ac:dyDescent="0.3">
      <c r="A4" s="4" t="s">
        <v>181</v>
      </c>
      <c r="B4" s="4" t="s">
        <v>178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168</v>
      </c>
      <c r="B5" s="4" t="s">
        <v>162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181</v>
      </c>
      <c r="B6" s="4" t="s">
        <v>162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3">
      <c r="A7" s="4" t="s">
        <v>168</v>
      </c>
      <c r="B7" s="4" t="s">
        <v>178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3">
      <c r="A8" s="4" t="s">
        <v>164</v>
      </c>
      <c r="B8" s="4" t="s">
        <v>162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3">
      <c r="A9" s="4" t="s">
        <v>228</v>
      </c>
      <c r="B9" s="4" t="s">
        <v>178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3">
      <c r="A10" s="4" t="s">
        <v>164</v>
      </c>
      <c r="B10" s="4" t="s">
        <v>160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3">
      <c r="A13" s="43" t="s">
        <v>135</v>
      </c>
      <c r="B13" t="s">
        <v>326</v>
      </c>
    </row>
    <row r="15" spans="1:9" x14ac:dyDescent="0.3">
      <c r="A15" s="43" t="s">
        <v>330</v>
      </c>
      <c r="B15" s="43" t="s">
        <v>329</v>
      </c>
    </row>
    <row r="16" spans="1:9" x14ac:dyDescent="0.3">
      <c r="A16" s="43" t="s">
        <v>327</v>
      </c>
      <c r="B16" t="s">
        <v>178</v>
      </c>
      <c r="C16" t="s">
        <v>162</v>
      </c>
      <c r="D16" t="s">
        <v>160</v>
      </c>
      <c r="E16" t="s">
        <v>328</v>
      </c>
    </row>
    <row r="17" spans="1:5" x14ac:dyDescent="0.3">
      <c r="A17" s="44" t="s">
        <v>164</v>
      </c>
      <c r="B17" s="45" t="s">
        <v>331</v>
      </c>
      <c r="C17" s="45">
        <v>0</v>
      </c>
      <c r="D17" s="45">
        <v>30000</v>
      </c>
      <c r="E17" s="45">
        <v>30000</v>
      </c>
    </row>
    <row r="18" spans="1:5" x14ac:dyDescent="0.3">
      <c r="A18" s="44" t="s">
        <v>228</v>
      </c>
      <c r="B18" s="45">
        <v>10000</v>
      </c>
      <c r="C18" s="45" t="s">
        <v>331</v>
      </c>
      <c r="D18" s="45" t="s">
        <v>331</v>
      </c>
      <c r="E18" s="45">
        <v>10000</v>
      </c>
    </row>
    <row r="19" spans="1:5" x14ac:dyDescent="0.3">
      <c r="A19" s="44" t="s">
        <v>168</v>
      </c>
      <c r="B19" s="45">
        <v>2000</v>
      </c>
      <c r="C19" s="45">
        <v>8000</v>
      </c>
      <c r="D19" s="45" t="s">
        <v>331</v>
      </c>
      <c r="E19" s="45">
        <v>10000</v>
      </c>
    </row>
    <row r="20" spans="1:5" x14ac:dyDescent="0.3">
      <c r="A20" s="44" t="s">
        <v>181</v>
      </c>
      <c r="B20" s="45">
        <v>5000</v>
      </c>
      <c r="C20" s="45">
        <v>18000</v>
      </c>
      <c r="D20" s="45" t="s">
        <v>331</v>
      </c>
      <c r="E20" s="45">
        <v>23000</v>
      </c>
    </row>
    <row r="21" spans="1:5" x14ac:dyDescent="0.3">
      <c r="A21" s="44" t="s">
        <v>328</v>
      </c>
      <c r="B21" s="45">
        <v>17000</v>
      </c>
      <c r="C21" s="45">
        <v>26000</v>
      </c>
      <c r="D21" s="45">
        <v>30000</v>
      </c>
      <c r="E21" s="45">
        <v>73000</v>
      </c>
    </row>
  </sheetData>
  <mergeCells count="1">
    <mergeCell ref="A1:I1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2:I8"/>
  <sheetViews>
    <sheetView zoomScaleNormal="100" zoomScaleSheetLayoutView="75" workbookViewId="0">
      <selection activeCell="E3" sqref="E3:I8"/>
    </sheetView>
  </sheetViews>
  <sheetFormatPr defaultColWidth="9" defaultRowHeight="16.5" x14ac:dyDescent="0.3"/>
  <cols>
    <col min="1" max="2" width="12.625" customWidth="1"/>
    <col min="3" max="3" width="5.625" customWidth="1"/>
    <col min="5" max="5" width="10.875" bestFit="1" customWidth="1"/>
  </cols>
  <sheetData>
    <row r="2" spans="1:9" x14ac:dyDescent="0.3">
      <c r="A2" s="28" t="s">
        <v>223</v>
      </c>
      <c r="B2" s="29"/>
      <c r="F2" s="30" t="s">
        <v>246</v>
      </c>
      <c r="G2" s="30"/>
      <c r="H2" s="30"/>
      <c r="I2" s="30"/>
    </row>
    <row r="3" spans="1:9" x14ac:dyDescent="0.3">
      <c r="A3" s="15" t="s">
        <v>276</v>
      </c>
      <c r="B3" s="16">
        <v>5000</v>
      </c>
      <c r="E3" s="22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3">
      <c r="A4" s="17" t="s">
        <v>246</v>
      </c>
      <c r="B4" s="18">
        <v>1000</v>
      </c>
      <c r="D4" s="30" t="s">
        <v>150</v>
      </c>
      <c r="E4" s="21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7" t="s">
        <v>150</v>
      </c>
      <c r="B5" s="18">
        <v>2000000</v>
      </c>
      <c r="D5" s="30"/>
      <c r="E5" s="21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7" t="s">
        <v>106</v>
      </c>
      <c r="B6" s="18">
        <f>B3*B4</f>
        <v>5000000</v>
      </c>
      <c r="D6" s="30"/>
      <c r="E6" s="21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7" t="s">
        <v>277</v>
      </c>
      <c r="B7" s="18">
        <f>B6-B5</f>
        <v>3000000</v>
      </c>
      <c r="D7" s="30"/>
      <c r="E7" s="21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x14ac:dyDescent="0.3">
      <c r="A8" s="19" t="s">
        <v>274</v>
      </c>
      <c r="B8" s="20">
        <f>B7/B6</f>
        <v>0.6</v>
      </c>
      <c r="D8" s="30"/>
      <c r="E8" s="21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18"/>
  <sheetViews>
    <sheetView zoomScaleNormal="100" zoomScaleSheetLayoutView="75" workbookViewId="0">
      <selection activeCell="L15" sqref="L15"/>
    </sheetView>
  </sheetViews>
  <sheetFormatPr defaultColWidth="9"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23" t="s">
        <v>193</v>
      </c>
      <c r="B1" s="23"/>
      <c r="C1" s="23"/>
      <c r="D1" s="23"/>
      <c r="E1" s="23"/>
      <c r="F1" s="23"/>
      <c r="G1" s="23"/>
    </row>
    <row r="3" spans="1:7" x14ac:dyDescent="0.3">
      <c r="A3" s="4" t="s">
        <v>174</v>
      </c>
      <c r="B3" s="4" t="s">
        <v>151</v>
      </c>
      <c r="C3" s="4" t="s">
        <v>273</v>
      </c>
      <c r="D3" s="4" t="s">
        <v>268</v>
      </c>
      <c r="E3" s="4" t="s">
        <v>257</v>
      </c>
      <c r="F3" s="4" t="s">
        <v>153</v>
      </c>
      <c r="G3" s="4" t="s">
        <v>214</v>
      </c>
    </row>
    <row r="4" spans="1:7" x14ac:dyDescent="0.3">
      <c r="A4" s="4" t="s">
        <v>269</v>
      </c>
      <c r="B4" s="4" t="s">
        <v>157</v>
      </c>
      <c r="C4" s="46">
        <v>35000</v>
      </c>
      <c r="D4" s="4">
        <v>15</v>
      </c>
      <c r="E4" s="46">
        <f>C4*D4</f>
        <v>525000</v>
      </c>
      <c r="F4" s="4" t="s">
        <v>255</v>
      </c>
      <c r="G4" s="4" t="s">
        <v>308</v>
      </c>
    </row>
    <row r="5" spans="1:7" x14ac:dyDescent="0.3">
      <c r="A5" s="4" t="s">
        <v>280</v>
      </c>
      <c r="B5" s="4" t="s">
        <v>272</v>
      </c>
      <c r="C5" s="46">
        <v>450</v>
      </c>
      <c r="D5" s="4">
        <v>20</v>
      </c>
      <c r="E5" s="46">
        <f t="shared" ref="E5:E18" si="0">C5*D5</f>
        <v>9000</v>
      </c>
      <c r="F5" s="4" t="s">
        <v>254</v>
      </c>
      <c r="G5" s="4" t="s">
        <v>306</v>
      </c>
    </row>
    <row r="6" spans="1:7" x14ac:dyDescent="0.3">
      <c r="A6" s="4" t="s">
        <v>280</v>
      </c>
      <c r="B6" s="4" t="s">
        <v>169</v>
      </c>
      <c r="C6" s="46">
        <v>420</v>
      </c>
      <c r="D6" s="4">
        <v>10</v>
      </c>
      <c r="E6" s="46">
        <f t="shared" si="0"/>
        <v>4200</v>
      </c>
      <c r="F6" s="4" t="s">
        <v>255</v>
      </c>
      <c r="G6" s="4" t="s">
        <v>308</v>
      </c>
    </row>
    <row r="7" spans="1:7" x14ac:dyDescent="0.3">
      <c r="A7" s="4" t="s">
        <v>280</v>
      </c>
      <c r="B7" s="4" t="s">
        <v>250</v>
      </c>
      <c r="C7" s="46">
        <v>10580</v>
      </c>
      <c r="D7" s="4">
        <v>10</v>
      </c>
      <c r="E7" s="46">
        <f t="shared" si="0"/>
        <v>105800</v>
      </c>
      <c r="F7" s="4" t="s">
        <v>258</v>
      </c>
      <c r="G7" s="4" t="s">
        <v>307</v>
      </c>
    </row>
    <row r="8" spans="1:7" x14ac:dyDescent="0.3">
      <c r="A8" s="4" t="s">
        <v>278</v>
      </c>
      <c r="B8" s="4" t="s">
        <v>180</v>
      </c>
      <c r="C8" s="46">
        <v>600</v>
      </c>
      <c r="D8" s="4">
        <v>11</v>
      </c>
      <c r="E8" s="46">
        <f t="shared" si="0"/>
        <v>6600</v>
      </c>
      <c r="F8" s="4" t="s">
        <v>281</v>
      </c>
      <c r="G8" s="4" t="s">
        <v>309</v>
      </c>
    </row>
    <row r="9" spans="1:7" x14ac:dyDescent="0.3">
      <c r="A9" s="4" t="s">
        <v>265</v>
      </c>
      <c r="B9" s="4" t="s">
        <v>180</v>
      </c>
      <c r="C9" s="46">
        <v>600</v>
      </c>
      <c r="D9" s="4">
        <v>5</v>
      </c>
      <c r="E9" s="46">
        <f t="shared" si="0"/>
        <v>3000</v>
      </c>
      <c r="F9" s="4" t="s">
        <v>281</v>
      </c>
      <c r="G9" s="4" t="s">
        <v>309</v>
      </c>
    </row>
    <row r="10" spans="1:7" x14ac:dyDescent="0.3">
      <c r="A10" s="4" t="s">
        <v>265</v>
      </c>
      <c r="B10" s="4" t="s">
        <v>264</v>
      </c>
      <c r="C10" s="46">
        <v>4560</v>
      </c>
      <c r="D10" s="4">
        <v>19</v>
      </c>
      <c r="E10" s="46">
        <f t="shared" si="0"/>
        <v>86640</v>
      </c>
      <c r="F10" s="4" t="s">
        <v>258</v>
      </c>
      <c r="G10" s="4" t="s">
        <v>307</v>
      </c>
    </row>
    <row r="11" spans="1:7" x14ac:dyDescent="0.3">
      <c r="A11" s="4" t="s">
        <v>259</v>
      </c>
      <c r="B11" s="4" t="s">
        <v>166</v>
      </c>
      <c r="C11" s="46">
        <v>980</v>
      </c>
      <c r="D11" s="4">
        <v>30</v>
      </c>
      <c r="E11" s="46">
        <f t="shared" si="0"/>
        <v>29400</v>
      </c>
      <c r="F11" s="4" t="s">
        <v>253</v>
      </c>
      <c r="G11" s="4" t="s">
        <v>304</v>
      </c>
    </row>
    <row r="12" spans="1:7" x14ac:dyDescent="0.3">
      <c r="A12" s="4" t="s">
        <v>251</v>
      </c>
      <c r="B12" s="4" t="s">
        <v>250</v>
      </c>
      <c r="C12" s="46">
        <v>10580</v>
      </c>
      <c r="D12" s="4">
        <v>11</v>
      </c>
      <c r="E12" s="46">
        <f t="shared" si="0"/>
        <v>116380</v>
      </c>
      <c r="F12" s="4" t="s">
        <v>258</v>
      </c>
      <c r="G12" s="4" t="s">
        <v>307</v>
      </c>
    </row>
    <row r="13" spans="1:7" x14ac:dyDescent="0.3">
      <c r="A13" s="4" t="s">
        <v>262</v>
      </c>
      <c r="B13" s="4" t="s">
        <v>179</v>
      </c>
      <c r="C13" s="46">
        <v>1200</v>
      </c>
      <c r="D13" s="4">
        <v>60</v>
      </c>
      <c r="E13" s="46">
        <f t="shared" si="0"/>
        <v>72000</v>
      </c>
      <c r="F13" s="4" t="s">
        <v>270</v>
      </c>
      <c r="G13" s="4" t="s">
        <v>305</v>
      </c>
    </row>
    <row r="14" spans="1:7" x14ac:dyDescent="0.3">
      <c r="A14" s="4" t="s">
        <v>261</v>
      </c>
      <c r="B14" s="4" t="s">
        <v>166</v>
      </c>
      <c r="C14" s="46">
        <v>9800</v>
      </c>
      <c r="D14" s="4">
        <v>15</v>
      </c>
      <c r="E14" s="46">
        <f t="shared" si="0"/>
        <v>147000</v>
      </c>
      <c r="F14" s="4" t="s">
        <v>275</v>
      </c>
      <c r="G14" s="4" t="s">
        <v>312</v>
      </c>
    </row>
    <row r="15" spans="1:7" x14ac:dyDescent="0.3">
      <c r="A15" s="4" t="s">
        <v>252</v>
      </c>
      <c r="B15" s="4" t="s">
        <v>167</v>
      </c>
      <c r="C15" s="46">
        <v>20000</v>
      </c>
      <c r="D15" s="4">
        <v>24</v>
      </c>
      <c r="E15" s="46">
        <f t="shared" si="0"/>
        <v>480000</v>
      </c>
      <c r="F15" s="4" t="s">
        <v>260</v>
      </c>
      <c r="G15" s="4" t="s">
        <v>311</v>
      </c>
    </row>
    <row r="16" spans="1:7" x14ac:dyDescent="0.3">
      <c r="A16" s="4" t="s">
        <v>269</v>
      </c>
      <c r="B16" s="4" t="s">
        <v>167</v>
      </c>
      <c r="C16" s="46">
        <v>20000</v>
      </c>
      <c r="D16" s="4">
        <v>40</v>
      </c>
      <c r="E16" s="46">
        <f t="shared" si="0"/>
        <v>800000</v>
      </c>
      <c r="F16" s="4" t="s">
        <v>260</v>
      </c>
      <c r="G16" s="4" t="s">
        <v>311</v>
      </c>
    </row>
    <row r="17" spans="1:7" x14ac:dyDescent="0.3">
      <c r="A17" s="4" t="s">
        <v>269</v>
      </c>
      <c r="B17" s="4" t="s">
        <v>179</v>
      </c>
      <c r="C17" s="46">
        <v>1200</v>
      </c>
      <c r="D17" s="4">
        <v>20</v>
      </c>
      <c r="E17" s="46">
        <f t="shared" si="0"/>
        <v>24000</v>
      </c>
      <c r="F17" s="4" t="s">
        <v>270</v>
      </c>
      <c r="G17" s="4" t="s">
        <v>305</v>
      </c>
    </row>
    <row r="18" spans="1:7" x14ac:dyDescent="0.3">
      <c r="A18" s="4" t="s">
        <v>269</v>
      </c>
      <c r="B18" s="4" t="s">
        <v>264</v>
      </c>
      <c r="C18" s="46">
        <v>4560</v>
      </c>
      <c r="D18" s="4">
        <v>20</v>
      </c>
      <c r="E18" s="46">
        <f t="shared" si="0"/>
        <v>91200</v>
      </c>
      <c r="F18" s="4" t="s">
        <v>258</v>
      </c>
      <c r="G18" s="4" t="s">
        <v>307</v>
      </c>
    </row>
  </sheetData>
  <mergeCells count="1">
    <mergeCell ref="A1:G1"/>
  </mergeCells>
  <phoneticPr fontId="7" type="noConversion"/>
  <pageMargins left="0.69999998807907104" right="0.69999998807907104" top="0.75" bottom="0.75" header="0.30000001192092896" footer="0.30000001192092896"/>
  <pageSetup paperSize="9" fitToWidth="0" fitToHeight="0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손휘웅</cp:lastModifiedBy>
  <cp:revision>2</cp:revision>
  <dcterms:created xsi:type="dcterms:W3CDTF">2023-04-27T08:01:32Z</dcterms:created>
  <dcterms:modified xsi:type="dcterms:W3CDTF">2024-12-24T10:54:56Z</dcterms:modified>
  <cp:version>1000.0100.01</cp:version>
</cp:coreProperties>
</file>