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2급\03 기본모의고사\"/>
    </mc:Choice>
  </mc:AlternateContent>
  <xr:revisionPtr revIDLastSave="0" documentId="13_ncr:1_{9202B800-E408-4713-8D03-6ECDF64BD97D}" xr6:coauthVersionLast="47" xr6:coauthVersionMax="47" xr10:uidLastSave="{00000000-0000-0000-0000-000000000000}"/>
  <bookViews>
    <workbookView xWindow="-110" yWindow="-110" windowWidth="25820" windowHeight="15500" firstSheet="1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4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'기본작업-4'!$A$3:$I$14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4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20" i="5"/>
  <c r="E18" i="5"/>
  <c r="D18" i="5"/>
  <c r="C18" i="5"/>
  <c r="E14" i="5"/>
  <c r="D14" i="5"/>
  <c r="C14" i="5"/>
  <c r="E11" i="5"/>
  <c r="D11" i="5"/>
  <c r="C11" i="5"/>
  <c r="E8" i="5"/>
  <c r="D8" i="5"/>
  <c r="C8" i="5"/>
  <c r="E5" i="5"/>
  <c r="D5" i="5"/>
  <c r="D20" i="5" s="1"/>
  <c r="C5" i="5"/>
  <c r="C20" i="5" s="1"/>
  <c r="B6" i="12"/>
  <c r="B7" i="12" s="1"/>
  <c r="B8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9" i="5" s="1"/>
  <c r="F10" i="5"/>
  <c r="F4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E3" i="12" l="1"/>
  <c r="F15" i="5"/>
  <c r="F21" i="5" s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<sst xmlns="http://schemas.openxmlformats.org/spreadsheetml/2006/main" count="491" uniqueCount="369">
  <si>
    <t>거래처 연락현황</t>
  </si>
  <si>
    <t>전화번호</t>
  </si>
  <si>
    <t>지역</t>
  </si>
  <si>
    <t>정보 소양 능력 평가</t>
  </si>
  <si>
    <t>성명</t>
  </si>
  <si>
    <t>전산</t>
  </si>
  <si>
    <t>컴활</t>
  </si>
  <si>
    <t>평가</t>
  </si>
  <si>
    <t>박구형</t>
  </si>
  <si>
    <t>합격</t>
  </si>
  <si>
    <t>구철희</t>
  </si>
  <si>
    <t>불합격</t>
  </si>
  <si>
    <t>고두환</t>
  </si>
  <si>
    <t>김민환</t>
  </si>
  <si>
    <t>한정국</t>
  </si>
  <si>
    <t>박소연</t>
  </si>
  <si>
    <t>류한우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</si>
  <si>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</si>
  <si>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</si>
  <si>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</si>
  <si>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</si>
  <si>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</si>
  <si>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</si>
  <si>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</si>
  <si>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</si>
  <si>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</si>
  <si>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</si>
  <si>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</si>
  <si>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실기</t>
    <phoneticPr fontId="1" type="noConversion"/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</si>
  <si>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</si>
  <si>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</si>
  <si>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</si>
  <si>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</si>
  <si>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</si>
  <si>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</si>
  <si>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</si>
  <si>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</si>
  <si>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</si>
  <si>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</si>
  <si>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부서(팀)</t>
  </si>
  <si>
    <t>직위</t>
  </si>
  <si>
    <t>P2</t>
  </si>
  <si>
    <t>신소진</t>
  </si>
  <si>
    <t>부장</t>
  </si>
  <si>
    <t>P3</t>
  </si>
  <si>
    <t>이은철</t>
  </si>
  <si>
    <t>과장</t>
  </si>
  <si>
    <t>K2</t>
  </si>
  <si>
    <t>박희천</t>
  </si>
  <si>
    <t>대리</t>
  </si>
  <si>
    <t>K1</t>
  </si>
  <si>
    <t>노수용</t>
  </si>
  <si>
    <t>Y2</t>
  </si>
  <si>
    <t>조명섭</t>
  </si>
  <si>
    <t>K3</t>
  </si>
  <si>
    <t>이기수</t>
  </si>
  <si>
    <t>Y1</t>
  </si>
  <si>
    <t>최신호</t>
  </si>
  <si>
    <t>P1</t>
  </si>
  <si>
    <t>박건창</t>
  </si>
  <si>
    <t>Y3</t>
  </si>
  <si>
    <t>김재규</t>
  </si>
  <si>
    <t>Y4</t>
  </si>
  <si>
    <t>김은소</t>
  </si>
  <si>
    <t>코드</t>
  </si>
  <si>
    <t>부서</t>
  </si>
  <si>
    <t>P</t>
  </si>
  <si>
    <t>판매</t>
  </si>
  <si>
    <t>K</t>
  </si>
  <si>
    <t>관리</t>
  </si>
  <si>
    <t>Y</t>
  </si>
  <si>
    <t>영업</t>
  </si>
  <si>
    <t>&lt;부서코드&gt;</t>
    <phoneticPr fontId="1" type="noConversion"/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</si>
  <si>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</si>
  <si>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</si>
  <si>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</si>
  <si>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</si>
  <si>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</si>
  <si>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</si>
  <si>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</si>
  <si>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</si>
  <si>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</si>
  <si>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</si>
  <si>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</si>
  <si>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</si>
  <si>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</si>
  <si>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</si>
  <si>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</si>
  <si>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</si>
  <si>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</si>
  <si>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</si>
  <si>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</si>
  <si>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</si>
  <si>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</si>
  <si>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</si>
  <si>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</si>
  <si>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</si>
  <si>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</si>
  <si>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</si>
  <si>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</si>
  <si>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</si>
  <si>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</si>
  <si>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</si>
  <si>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</si>
  <si>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</si>
  <si>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</si>
  <si>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</si>
  <si>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</si>
  <si>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</si>
  <si>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</si>
  <si>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</si>
  <si>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</si>
  <si>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</si>
  <si>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</si>
  <si>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</si>
  <si>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</si>
  <si>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</si>
  <si>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</si>
  <si>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</si>
  <si>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</si>
  <si>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</si>
  <si>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</si>
  <si>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</si>
  <si>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</si>
  <si>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</si>
  <si>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</si>
  <si>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</si>
  <si>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</si>
  <si>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</si>
  <si>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</si>
  <si>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</si>
  <si>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</si>
  <si>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</si>
  <si>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</si>
  <si>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</si>
  <si>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</si>
  <si>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</si>
  <si>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</si>
  <si>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</si>
  <si>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</si>
  <si>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</si>
  <si>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</si>
  <si>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</si>
  <si>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</si>
  <si>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</si>
  <si>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</si>
  <si>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</si>
  <si>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</si>
  <si>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</si>
  <si>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</si>
  <si>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</si>
  <si>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</si>
  <si>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</si>
  <si>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</si>
  <si>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</si>
  <si>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</si>
  <si>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</si>
  <si>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</si>
  <si>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</si>
  <si>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</si>
  <si>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</si>
  <si>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</si>
  <si>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</si>
  <si>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</si>
  <si>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</si>
  <si>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</si>
  <si>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</si>
  <si>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</si>
  <si>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</si>
  <si>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</si>
  <si>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</si>
  <si>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</si>
  <si>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</si>
  <si>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</si>
  <si>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</si>
  <si>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</si>
  <si>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</si>
  <si>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</si>
  <si>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</si>
  <si>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</si>
  <si>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</si>
  <si>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</si>
  <si>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</si>
  <si>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</si>
  <si>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</si>
  <si>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</si>
  <si>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</si>
  <si>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</si>
  <si>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</si>
  <si>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</si>
  <si>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</si>
  <si>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</si>
  <si>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</si>
  <si>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</si>
  <si>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</si>
  <si>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</si>
  <si>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</si>
  <si>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</si>
  <si>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</si>
  <si>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</si>
  <si>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</si>
  <si>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</si>
  <si>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</si>
  <si>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</si>
  <si>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</si>
  <si>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</si>
  <si>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</si>
  <si>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</si>
  <si>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</si>
  <si>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</si>
  <si>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</si>
  <si>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</si>
  <si>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</si>
  <si>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</si>
  <si>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</si>
  <si>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</si>
  <si>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</si>
  <si>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</si>
  <si>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</si>
  <si>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</si>
  <si>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</si>
  <si>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</si>
  <si>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</si>
  <si>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</si>
  <si>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</si>
  <si>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</si>
  <si>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</si>
  <si>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</si>
  <si>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</si>
  <si>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</si>
  <si>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</si>
  <si>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</si>
  <si>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</si>
  <si>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</si>
  <si>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</si>
  <si>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</si>
  <si>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</si>
  <si>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</si>
  <si>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</si>
  <si>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</si>
  <si>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</si>
  <si>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</si>
  <si>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</si>
  <si>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</si>
  <si>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</si>
  <si>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</si>
  <si>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</si>
  <si>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</si>
  <si>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</si>
  <si>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</si>
  <si>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</si>
  <si>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</si>
  <si>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</si>
  <si>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</si>
  <si>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</si>
  <si>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</si>
  <si>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</si>
  <si>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</si>
  <si>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</si>
  <si>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</si>
  <si>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</si>
  <si>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</si>
  <si>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</si>
  <si>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</si>
  <si>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</si>
  <si>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</si>
  <si>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</si>
  <si>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</si>
  <si>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</si>
  <si>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</si>
  <si>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</si>
  <si>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</si>
  <si>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</si>
  <si>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</si>
  <si>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</si>
  <si>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</si>
  <si>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</si>
  <si>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</si>
  <si>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</si>
  <si>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</si>
  <si>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</si>
  <si>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</si>
  <si>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</si>
  <si>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</si>
  <si>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</si>
  <si>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</si>
  <si>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</si>
  <si>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</si>
  <si>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</si>
  <si>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</si>
  <si>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</si>
  <si>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</si>
  <si>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</si>
  <si>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</si>
  <si>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</si>
  <si>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</si>
  <si>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</si>
  <si>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</si>
  <si>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</si>
  <si>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</si>
  <si>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</si>
  <si>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</si>
  <si>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</si>
  <si>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</si>
  <si>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</si>
  <si>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</si>
  <si>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</si>
  <si>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</si>
  <si>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</si>
  <si>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</si>
  <si>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</si>
  <si>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</si>
  <si>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</si>
  <si>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</si>
  <si>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</si>
  <si>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</si>
  <si>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</si>
  <si>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거래처코드</t>
    <phoneticPr fontId="1" type="noConversion"/>
  </si>
  <si>
    <t>JNK001</t>
    <phoneticPr fontId="1" type="noConversion"/>
  </si>
  <si>
    <t>JNK002</t>
    <phoneticPr fontId="1" type="noConversion"/>
  </si>
  <si>
    <t>JNK003</t>
    <phoneticPr fontId="1" type="noConversion"/>
  </si>
  <si>
    <t>SUB001</t>
    <phoneticPr fontId="1" type="noConversion"/>
  </si>
  <si>
    <t>SUB002</t>
    <phoneticPr fontId="1" type="noConversion"/>
  </si>
  <si>
    <t>SUB003</t>
    <phoneticPr fontId="1" type="noConversion"/>
  </si>
  <si>
    <t>거래처명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</si>
  <si>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</si>
  <si>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</si>
  <si>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</si>
  <si>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</si>
  <si>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</si>
  <si>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</si>
  <si>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전화번호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</si>
  <si>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</si>
  <si>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</si>
  <si>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</si>
  <si>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</si>
  <si>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</si>
  <si>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</si>
  <si>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대표자명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</si>
  <si>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</si>
  <si>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</si>
  <si>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</si>
  <si>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</si>
  <si>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</si>
  <si>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</si>
  <si>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업태명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</si>
  <si>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</si>
  <si>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</si>
  <si>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</si>
  <si>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</si>
  <si>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공급지역</t>
    <phoneticPr fontId="1" type="noConversion"/>
  </si>
  <si>
    <t>경*</t>
    <phoneticPr fontId="1" type="noConversion"/>
  </si>
  <si>
    <t>&gt;=50</t>
    <phoneticPr fontId="1" type="noConversion"/>
  </si>
  <si>
    <t>&lt;=100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</si>
  <si>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</si>
  <si>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</si>
  <si>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</si>
  <si>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</si>
  <si>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</si>
  <si>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</si>
  <si>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</si>
  <si>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</si>
  <si>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</si>
  <si>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</si>
  <si>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행 레이블</t>
  </si>
  <si>
    <t>총합계</t>
  </si>
  <si>
    <t>열 레이블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</si>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</sst>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7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0" fontId="0" fillId="0" borderId="1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5">
    <dxf>
      <font>
        <b/>
        <i/>
        <u val="double"/>
      </font>
    </dxf>
    <dxf>
      <font>
        <b/>
        <i/>
        <u val="double"/>
      </font>
    </dxf>
    <dxf>
      <font>
        <b/>
        <i/>
        <u val="double"/>
      </font>
    </dxf>
    <dxf>
      <font>
        <b/>
        <i/>
        <u val="double"/>
      </font>
    </dxf>
    <dxf>
      <font>
        <b/>
        <i/>
        <u val="doubl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  <c:extLst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50800</xdr:colOff>
          <xdr:row>19</xdr:row>
          <xdr:rowOff>0</xdr:rowOff>
        </xdr:from>
        <xdr:to>
          <xdr:col>4</xdr:col>
          <xdr:colOff>0</xdr:colOff>
          <xdr:row>20</xdr:row>
          <xdr:rowOff>203200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19050</xdr:colOff>
      <xdr:row>19</xdr:row>
      <xdr:rowOff>76200</xdr:rowOff>
    </xdr:from>
    <xdr:to>
      <xdr:col>7</xdr:col>
      <xdr:colOff>25400</xdr:colOff>
      <xdr:row>21</xdr:row>
      <xdr:rowOff>44450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492500" y="4229100"/>
          <a:ext cx="1371600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내컴퓨터" refreshedDate="45510.588538773147" createdVersion="8" refreshedVersion="8" minRefreshableVersion="3" recordCount="7" xr:uid="{F14427B0-D129-4490-B226-2907C0963700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3-02-10T00:00:00" maxDate="2023-09-03T00:00:00" count="6">
        <d v="2023-08-08T00:00:00"/>
        <d v="2023-07-21T00:00:00"/>
        <d v="2023-09-01T00:00:00"/>
        <d v="2023-09-02T00:00:00"/>
        <d v="2023-03-02T00:00:00"/>
        <d v="2023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715CED-0F6A-4662-B5FF-AD998BD6A2D7}" name="피벗 테이블4" cacheId="4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EFED82-72B4-4F55-9781-3E3B15CF7E1A}" name="표1" displayName="표1" ref="A3:G21" totalsRowShown="0" headerRowDxfId="14" dataDxfId="12" headerRowBorderDxfId="13" tableBorderDxfId="11">
  <autoFilter ref="A3:G21" xr:uid="{55EFED82-72B4-4F55-9781-3E3B15CF7E1A}"/>
  <tableColumns count="7">
    <tableColumn id="1" xr3:uid="{32B32C19-17DF-4250-9467-953456D89990}" name="성명" dataDxfId="10"/>
    <tableColumn id="2" xr3:uid="{9DE85DFA-8582-458E-AE67-930232389437}" name="지원부서"/>
    <tableColumn id="3" xr3:uid="{A4B58069-2EC8-414D-8DF7-6D1D86DB5BF3}" name="필기" dataDxfId="9"/>
    <tableColumn id="4" xr3:uid="{BD645DB8-B96D-4D0F-908B-E05D8AEA3E55}" name="자격증" dataDxfId="8"/>
    <tableColumn id="5" xr3:uid="{74910A00-E25C-4EAD-B341-FAFB32BB2EDE}" name="면접" dataDxfId="7"/>
    <tableColumn id="6" xr3:uid="{B8AB96B3-9365-4633-8B29-5C19D9ED66D7}" name="평균" dataDxfId="6"/>
    <tableColumn id="7" xr3:uid="{A1A7D91C-D3D4-4A49-AAF7-1E6B284B5ABD}" name="결과" dataDxfId="5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H16" sqref="H16"/>
    </sheetView>
  </sheetViews>
  <sheetFormatPr defaultRowHeight="17" x14ac:dyDescent="0.45"/>
  <cols>
    <col min="1" max="1" width="10.4140625" bestFit="1" customWidth="1"/>
    <col min="2" max="2" width="16.25" bestFit="1" customWidth="1"/>
    <col min="3" max="3" width="12.6640625" bestFit="1" customWidth="1"/>
    <col min="5" max="5" width="10.4140625" bestFit="1" customWidth="1"/>
  </cols>
  <sheetData>
    <row r="1" spans="1:5" x14ac:dyDescent="0.45">
      <c r="A1" t="s">
        <v>0</v>
      </c>
    </row>
    <row r="3" spans="1:5" x14ac:dyDescent="0.45">
      <c r="A3" s="1" t="s">
        <v>317</v>
      </c>
      <c r="B3" s="1" t="s">
        <v>324</v>
      </c>
      <c r="C3" s="1" t="s">
        <v>331</v>
      </c>
      <c r="D3" s="1" t="s">
        <v>338</v>
      </c>
      <c r="E3" s="1" t="s">
        <v>345</v>
      </c>
    </row>
    <row r="4" spans="1:5" x14ac:dyDescent="0.45">
      <c r="A4" s="1" t="s">
        <v>318</v>
      </c>
      <c r="B4" s="1" t="s">
        <v>325</v>
      </c>
      <c r="C4" t="s">
        <v>332</v>
      </c>
      <c r="D4" s="1" t="s">
        <v>339</v>
      </c>
      <c r="E4" s="1" t="s">
        <v>346</v>
      </c>
    </row>
    <row r="5" spans="1:5" x14ac:dyDescent="0.45">
      <c r="A5" s="1" t="s">
        <v>319</v>
      </c>
      <c r="B5" s="1" t="s">
        <v>326</v>
      </c>
      <c r="C5" t="s">
        <v>333</v>
      </c>
      <c r="D5" s="1" t="s">
        <v>340</v>
      </c>
      <c r="E5" s="1" t="s">
        <v>346</v>
      </c>
    </row>
    <row r="6" spans="1:5" x14ac:dyDescent="0.45">
      <c r="A6" s="1" t="s">
        <v>320</v>
      </c>
      <c r="B6" s="1" t="s">
        <v>327</v>
      </c>
      <c r="C6" t="s">
        <v>334</v>
      </c>
      <c r="D6" s="1" t="s">
        <v>341</v>
      </c>
      <c r="E6" s="1" t="s">
        <v>347</v>
      </c>
    </row>
    <row r="7" spans="1:5" x14ac:dyDescent="0.45">
      <c r="A7" s="1" t="s">
        <v>321</v>
      </c>
      <c r="B7" s="1" t="s">
        <v>328</v>
      </c>
      <c r="C7" t="s">
        <v>335</v>
      </c>
      <c r="D7" s="1" t="s">
        <v>342</v>
      </c>
      <c r="E7" s="1" t="s">
        <v>348</v>
      </c>
    </row>
    <row r="8" spans="1:5" x14ac:dyDescent="0.45">
      <c r="A8" s="1" t="s">
        <v>322</v>
      </c>
      <c r="B8" s="1" t="s">
        <v>329</v>
      </c>
      <c r="C8" t="s">
        <v>336</v>
      </c>
      <c r="D8" s="1" t="s">
        <v>343</v>
      </c>
      <c r="E8" s="1" t="s">
        <v>349</v>
      </c>
    </row>
    <row r="9" spans="1:5" x14ac:dyDescent="0.45">
      <c r="A9" s="1" t="s">
        <v>323</v>
      </c>
      <c r="B9" s="1" t="s">
        <v>330</v>
      </c>
      <c r="C9" t="s">
        <v>337</v>
      </c>
      <c r="D9" s="1" t="s">
        <v>344</v>
      </c>
      <c r="E9" s="1" t="s">
        <v>349</v>
      </c>
    </row>
    <row r="10" spans="1:5" x14ac:dyDescent="0.45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opLeftCell="A3" workbookViewId="0">
      <selection activeCell="O1" sqref="O1"/>
    </sheetView>
  </sheetViews>
  <sheetFormatPr defaultRowHeight="17" x14ac:dyDescent="0.45"/>
  <cols>
    <col min="2" max="14" width="6.58203125" customWidth="1"/>
  </cols>
  <sheetData>
    <row r="1" spans="1:14" ht="21" x14ac:dyDescent="0.45">
      <c r="A1" s="36" t="s">
        <v>279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x14ac:dyDescent="0.45">
      <c r="A2" t="s">
        <v>280</v>
      </c>
    </row>
    <row r="3" spans="1:14" x14ac:dyDescent="0.45">
      <c r="A3" s="4" t="s">
        <v>166</v>
      </c>
      <c r="B3" s="4" t="s">
        <v>65</v>
      </c>
      <c r="C3" s="4" t="s">
        <v>281</v>
      </c>
      <c r="D3" s="4" t="s">
        <v>282</v>
      </c>
      <c r="E3" s="4" t="s">
        <v>283</v>
      </c>
      <c r="F3" s="4" t="s">
        <v>284</v>
      </c>
      <c r="G3" s="4" t="s">
        <v>285</v>
      </c>
      <c r="H3" s="4" t="s">
        <v>286</v>
      </c>
      <c r="I3" s="4" t="s">
        <v>287</v>
      </c>
      <c r="J3" s="4" t="s">
        <v>288</v>
      </c>
      <c r="K3" s="4" t="s">
        <v>289</v>
      </c>
      <c r="L3" s="4" t="s">
        <v>290</v>
      </c>
      <c r="M3" s="4" t="s">
        <v>291</v>
      </c>
      <c r="N3" s="4" t="s">
        <v>292</v>
      </c>
    </row>
    <row r="4" spans="1:14" x14ac:dyDescent="0.45">
      <c r="A4" s="4" t="s">
        <v>293</v>
      </c>
      <c r="B4" s="4" t="s">
        <v>294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45">
      <c r="A5" s="4" t="s">
        <v>295</v>
      </c>
      <c r="B5" s="4" t="s">
        <v>294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45">
      <c r="A6" s="4" t="s">
        <v>299</v>
      </c>
      <c r="B6" s="4" t="s">
        <v>296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45">
      <c r="A7" s="4" t="s">
        <v>177</v>
      </c>
      <c r="B7" s="4" t="s">
        <v>297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45">
      <c r="A8" s="4" t="s">
        <v>180</v>
      </c>
      <c r="B8" s="4" t="s">
        <v>294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45">
      <c r="A9" s="4" t="s">
        <v>300</v>
      </c>
      <c r="B9" s="4" t="s">
        <v>296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45">
      <c r="A10" s="4" t="s">
        <v>174</v>
      </c>
      <c r="B10" s="4" t="s">
        <v>297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45">
      <c r="A11" s="4" t="s">
        <v>298</v>
      </c>
      <c r="B11" s="4" t="s">
        <v>297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D4" sqref="D4:F13"/>
    </sheetView>
  </sheetViews>
  <sheetFormatPr defaultRowHeight="17" x14ac:dyDescent="0.45"/>
  <cols>
    <col min="2" max="2" width="10.4140625" bestFit="1" customWidth="1"/>
    <col min="7" max="7" width="10.4140625" bestFit="1" customWidth="1"/>
    <col min="8" max="8" width="10.58203125" bestFit="1" customWidth="1"/>
  </cols>
  <sheetData>
    <row r="1" spans="1:8" ht="28" customHeight="1" thickBot="1" x14ac:dyDescent="0.5">
      <c r="A1" s="24" t="s">
        <v>107</v>
      </c>
      <c r="B1" s="24"/>
      <c r="C1" s="24"/>
      <c r="D1" s="24"/>
      <c r="E1" s="24"/>
      <c r="F1" s="24"/>
      <c r="G1" s="24"/>
      <c r="H1" s="24"/>
    </row>
    <row r="2" spans="1:8" ht="17.5" thickTop="1" x14ac:dyDescent="0.45"/>
    <row r="3" spans="1:8" x14ac:dyDescent="0.45">
      <c r="A3" s="25" t="s">
        <v>2</v>
      </c>
      <c r="B3" s="25" t="s">
        <v>108</v>
      </c>
      <c r="C3" s="25" t="s">
        <v>109</v>
      </c>
      <c r="D3" s="25" t="s">
        <v>110</v>
      </c>
      <c r="E3" s="25" t="s">
        <v>19</v>
      </c>
      <c r="F3" s="25" t="s">
        <v>111</v>
      </c>
      <c r="G3" s="25" t="s">
        <v>112</v>
      </c>
      <c r="H3" s="25" t="s">
        <v>113</v>
      </c>
    </row>
    <row r="4" spans="1:8" x14ac:dyDescent="0.45">
      <c r="A4" s="35" t="s">
        <v>114</v>
      </c>
      <c r="B4" s="25" t="s">
        <v>115</v>
      </c>
      <c r="C4" s="25" t="s">
        <v>116</v>
      </c>
      <c r="D4" s="34">
        <v>500</v>
      </c>
      <c r="E4" s="34">
        <v>450</v>
      </c>
      <c r="F4" s="34">
        <v>50</v>
      </c>
      <c r="G4" s="33" t="s">
        <v>117</v>
      </c>
      <c r="H4" s="26">
        <v>150000</v>
      </c>
    </row>
    <row r="5" spans="1:8" x14ac:dyDescent="0.45">
      <c r="A5" s="35"/>
      <c r="B5" s="25" t="s">
        <v>118</v>
      </c>
      <c r="C5" s="25" t="s">
        <v>119</v>
      </c>
      <c r="D5" s="34">
        <v>250</v>
      </c>
      <c r="E5" s="34">
        <v>220</v>
      </c>
      <c r="F5" s="34">
        <v>30</v>
      </c>
      <c r="G5" s="33" t="s">
        <v>120</v>
      </c>
      <c r="H5" s="26">
        <v>90000</v>
      </c>
    </row>
    <row r="6" spans="1:8" x14ac:dyDescent="0.45">
      <c r="A6" s="35" t="s">
        <v>121</v>
      </c>
      <c r="B6" s="25" t="s">
        <v>122</v>
      </c>
      <c r="C6" s="25" t="s">
        <v>123</v>
      </c>
      <c r="D6" s="34">
        <v>350</v>
      </c>
      <c r="E6" s="34">
        <v>320</v>
      </c>
      <c r="F6" s="34">
        <v>30</v>
      </c>
      <c r="G6" s="33" t="s">
        <v>120</v>
      </c>
      <c r="H6" s="26">
        <v>90000</v>
      </c>
    </row>
    <row r="7" spans="1:8" x14ac:dyDescent="0.45">
      <c r="A7" s="35"/>
      <c r="B7" s="25" t="s">
        <v>124</v>
      </c>
      <c r="C7" s="25" t="s">
        <v>125</v>
      </c>
      <c r="D7" s="34">
        <v>250</v>
      </c>
      <c r="E7" s="34">
        <v>230</v>
      </c>
      <c r="F7" s="34">
        <v>20</v>
      </c>
      <c r="G7" s="33" t="s">
        <v>126</v>
      </c>
      <c r="H7" s="26">
        <v>60000</v>
      </c>
    </row>
    <row r="8" spans="1:8" x14ac:dyDescent="0.45">
      <c r="A8" s="35" t="s">
        <v>127</v>
      </c>
      <c r="B8" s="25" t="s">
        <v>128</v>
      </c>
      <c r="C8" s="25" t="s">
        <v>129</v>
      </c>
      <c r="D8" s="34">
        <v>300</v>
      </c>
      <c r="E8" s="34">
        <v>280</v>
      </c>
      <c r="F8" s="34">
        <v>20</v>
      </c>
      <c r="G8" s="33" t="s">
        <v>126</v>
      </c>
      <c r="H8" s="26">
        <v>60000</v>
      </c>
    </row>
    <row r="9" spans="1:8" x14ac:dyDescent="0.45">
      <c r="A9" s="35"/>
      <c r="B9" s="25" t="s">
        <v>130</v>
      </c>
      <c r="C9" s="25" t="s">
        <v>131</v>
      </c>
      <c r="D9" s="34">
        <v>200</v>
      </c>
      <c r="E9" s="34">
        <v>175</v>
      </c>
      <c r="F9" s="34">
        <v>25</v>
      </c>
      <c r="G9" s="33" t="s">
        <v>117</v>
      </c>
      <c r="H9" s="26">
        <v>75000</v>
      </c>
    </row>
    <row r="10" spans="1:8" x14ac:dyDescent="0.45">
      <c r="A10" s="35" t="s">
        <v>132</v>
      </c>
      <c r="B10" s="25" t="s">
        <v>133</v>
      </c>
      <c r="C10" s="25" t="s">
        <v>134</v>
      </c>
      <c r="D10" s="34">
        <v>300</v>
      </c>
      <c r="E10" s="34">
        <v>290</v>
      </c>
      <c r="F10" s="34">
        <v>10</v>
      </c>
      <c r="G10" s="33" t="s">
        <v>135</v>
      </c>
      <c r="H10" s="26">
        <v>30000</v>
      </c>
    </row>
    <row r="11" spans="1:8" x14ac:dyDescent="0.45">
      <c r="A11" s="35"/>
      <c r="B11" s="25" t="s">
        <v>136</v>
      </c>
      <c r="C11" s="25" t="s">
        <v>137</v>
      </c>
      <c r="D11" s="34">
        <v>200</v>
      </c>
      <c r="E11" s="34">
        <v>170</v>
      </c>
      <c r="F11" s="34">
        <v>30</v>
      </c>
      <c r="G11" s="33" t="s">
        <v>120</v>
      </c>
      <c r="H11" s="26">
        <v>90000</v>
      </c>
    </row>
    <row r="12" spans="1:8" x14ac:dyDescent="0.45">
      <c r="A12" s="35" t="s">
        <v>138</v>
      </c>
      <c r="B12" s="25" t="s">
        <v>139</v>
      </c>
      <c r="C12" s="25" t="s">
        <v>140</v>
      </c>
      <c r="D12" s="34">
        <v>400</v>
      </c>
      <c r="E12" s="34">
        <v>350</v>
      </c>
      <c r="F12" s="34">
        <v>50</v>
      </c>
      <c r="G12" s="33" t="s">
        <v>117</v>
      </c>
      <c r="H12" s="26">
        <v>150000</v>
      </c>
    </row>
    <row r="13" spans="1:8" x14ac:dyDescent="0.45">
      <c r="A13" s="35"/>
      <c r="B13" s="25" t="s">
        <v>141</v>
      </c>
      <c r="C13" s="25" t="s">
        <v>142</v>
      </c>
      <c r="D13" s="34">
        <v>250</v>
      </c>
      <c r="E13" s="34">
        <v>230</v>
      </c>
      <c r="F13" s="34">
        <v>20</v>
      </c>
      <c r="G13" s="33" t="s">
        <v>126</v>
      </c>
      <c r="H13" s="26">
        <v>60000</v>
      </c>
    </row>
  </sheetData>
  <mergeCells count="5">
    <mergeCell ref="A4:A5"/>
    <mergeCell ref="A6:A7"/>
    <mergeCell ref="A8:A9"/>
    <mergeCell ref="A10:A11"/>
    <mergeCell ref="A12:A1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tabSelected="1" workbookViewId="0">
      <selection activeCell="I13" sqref="I13"/>
    </sheetView>
  </sheetViews>
  <sheetFormatPr defaultRowHeight="17" x14ac:dyDescent="0.45"/>
  <sheetData>
    <row r="1" spans="1:8" ht="21" x14ac:dyDescent="0.45">
      <c r="A1" s="36" t="s">
        <v>143</v>
      </c>
      <c r="B1" s="36"/>
      <c r="C1" s="36"/>
      <c r="D1" s="36"/>
      <c r="E1" s="36"/>
      <c r="F1" s="36"/>
      <c r="G1" s="36"/>
      <c r="H1" s="36"/>
    </row>
    <row r="2" spans="1:8" x14ac:dyDescent="0.45">
      <c r="A2" t="s">
        <v>144</v>
      </c>
      <c r="H2" s="8" t="s">
        <v>145</v>
      </c>
    </row>
    <row r="3" spans="1:8" x14ac:dyDescent="0.45">
      <c r="A3" s="4" t="s">
        <v>38</v>
      </c>
      <c r="B3" s="4" t="s">
        <v>146</v>
      </c>
      <c r="C3" s="4" t="s">
        <v>147</v>
      </c>
      <c r="D3" s="4" t="s">
        <v>148</v>
      </c>
      <c r="E3" s="4" t="s">
        <v>149</v>
      </c>
      <c r="F3" s="4" t="s">
        <v>150</v>
      </c>
      <c r="G3" s="4" t="s">
        <v>151</v>
      </c>
      <c r="H3" s="4" t="s">
        <v>152</v>
      </c>
    </row>
    <row r="4" spans="1:8" x14ac:dyDescent="0.45">
      <c r="A4" s="4" t="s">
        <v>153</v>
      </c>
      <c r="B4" s="4" t="s">
        <v>114</v>
      </c>
      <c r="C4" s="4">
        <v>22</v>
      </c>
      <c r="D4" s="4">
        <v>8</v>
      </c>
      <c r="E4" s="4">
        <v>10</v>
      </c>
      <c r="F4" s="6">
        <f>C4*600+D4*1100+E4*1500</f>
        <v>37000</v>
      </c>
      <c r="G4" s="6">
        <f>F4*20%</f>
        <v>7400</v>
      </c>
      <c r="H4" s="4">
        <f>_xlfn.RANK.EQ(G4,$G$4:$G$12)</f>
        <v>2</v>
      </c>
    </row>
    <row r="5" spans="1:8" x14ac:dyDescent="0.45">
      <c r="A5" s="4" t="s">
        <v>154</v>
      </c>
      <c r="B5" s="4" t="s">
        <v>121</v>
      </c>
      <c r="C5" s="4">
        <v>18</v>
      </c>
      <c r="D5" s="4">
        <v>5</v>
      </c>
      <c r="E5" s="4">
        <v>5</v>
      </c>
      <c r="F5" s="6">
        <f t="shared" ref="F5:F12" si="0">C5*600+D5*1100+E5*1500</f>
        <v>23800</v>
      </c>
      <c r="G5" s="6">
        <f t="shared" ref="G5:G12" si="1">F5*20%</f>
        <v>4760</v>
      </c>
      <c r="H5" s="4">
        <f t="shared" ref="H5:H12" si="2">_xlfn.RANK.EQ(G5,$G$4:$G$12)</f>
        <v>9</v>
      </c>
    </row>
    <row r="6" spans="1:8" x14ac:dyDescent="0.45">
      <c r="A6" s="4" t="s">
        <v>155</v>
      </c>
      <c r="B6" s="4" t="s">
        <v>138</v>
      </c>
      <c r="C6" s="4">
        <v>15</v>
      </c>
      <c r="D6" s="4">
        <v>3</v>
      </c>
      <c r="E6" s="4">
        <v>10</v>
      </c>
      <c r="F6" s="6">
        <f t="shared" si="0"/>
        <v>27300</v>
      </c>
      <c r="G6" s="6">
        <f t="shared" si="1"/>
        <v>5460</v>
      </c>
      <c r="H6" s="4">
        <f t="shared" si="2"/>
        <v>6</v>
      </c>
    </row>
    <row r="7" spans="1:8" x14ac:dyDescent="0.45">
      <c r="A7" s="4" t="s">
        <v>156</v>
      </c>
      <c r="B7" s="4" t="s">
        <v>138</v>
      </c>
      <c r="C7" s="4">
        <v>10</v>
      </c>
      <c r="D7" s="4">
        <v>10</v>
      </c>
      <c r="E7" s="4">
        <v>6</v>
      </c>
      <c r="F7" s="6">
        <f t="shared" si="0"/>
        <v>26000</v>
      </c>
      <c r="G7" s="6">
        <f t="shared" si="1"/>
        <v>5200</v>
      </c>
      <c r="H7" s="4">
        <f t="shared" si="2"/>
        <v>8</v>
      </c>
    </row>
    <row r="8" spans="1:8" x14ac:dyDescent="0.45">
      <c r="A8" s="4" t="s">
        <v>157</v>
      </c>
      <c r="B8" s="4" t="s">
        <v>132</v>
      </c>
      <c r="C8" s="4">
        <v>20</v>
      </c>
      <c r="D8" s="4">
        <v>7</v>
      </c>
      <c r="E8" s="4">
        <v>5</v>
      </c>
      <c r="F8" s="6">
        <f t="shared" si="0"/>
        <v>27200</v>
      </c>
      <c r="G8" s="6">
        <f t="shared" si="1"/>
        <v>5440</v>
      </c>
      <c r="H8" s="4">
        <f t="shared" si="2"/>
        <v>7</v>
      </c>
    </row>
    <row r="9" spans="1:8" x14ac:dyDescent="0.45">
      <c r="A9" s="4" t="s">
        <v>158</v>
      </c>
      <c r="B9" s="4" t="s">
        <v>121</v>
      </c>
      <c r="C9" s="4">
        <v>22</v>
      </c>
      <c r="D9" s="4">
        <v>11</v>
      </c>
      <c r="E9" s="4">
        <v>4</v>
      </c>
      <c r="F9" s="6">
        <f t="shared" si="0"/>
        <v>31300</v>
      </c>
      <c r="G9" s="6">
        <f t="shared" si="1"/>
        <v>6260</v>
      </c>
      <c r="H9" s="4">
        <f t="shared" si="2"/>
        <v>4</v>
      </c>
    </row>
    <row r="10" spans="1:8" x14ac:dyDescent="0.45">
      <c r="A10" s="4" t="s">
        <v>159</v>
      </c>
      <c r="B10" s="4" t="s">
        <v>114</v>
      </c>
      <c r="C10" s="4">
        <v>30</v>
      </c>
      <c r="D10" s="4">
        <v>13</v>
      </c>
      <c r="E10" s="4">
        <v>5</v>
      </c>
      <c r="F10" s="6">
        <f t="shared" si="0"/>
        <v>39800</v>
      </c>
      <c r="G10" s="6">
        <f t="shared" si="1"/>
        <v>7960</v>
      </c>
      <c r="H10" s="4">
        <f t="shared" si="2"/>
        <v>1</v>
      </c>
    </row>
    <row r="11" spans="1:8" x14ac:dyDescent="0.45">
      <c r="A11" s="4" t="s">
        <v>160</v>
      </c>
      <c r="B11" s="4" t="s">
        <v>161</v>
      </c>
      <c r="C11" s="4">
        <v>15</v>
      </c>
      <c r="D11" s="4">
        <v>8</v>
      </c>
      <c r="E11" s="4">
        <v>12</v>
      </c>
      <c r="F11" s="6">
        <f t="shared" si="0"/>
        <v>35800</v>
      </c>
      <c r="G11" s="6">
        <f t="shared" si="1"/>
        <v>7160</v>
      </c>
      <c r="H11" s="4">
        <f t="shared" si="2"/>
        <v>3</v>
      </c>
    </row>
    <row r="12" spans="1:8" x14ac:dyDescent="0.45">
      <c r="A12" s="4" t="s">
        <v>162</v>
      </c>
      <c r="B12" s="4" t="s">
        <v>114</v>
      </c>
      <c r="C12" s="4">
        <v>10</v>
      </c>
      <c r="D12" s="4">
        <v>9</v>
      </c>
      <c r="E12" s="4">
        <v>8</v>
      </c>
      <c r="F12" s="6">
        <f t="shared" si="0"/>
        <v>27900</v>
      </c>
      <c r="G12" s="6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3" priority="4" rank="5"/>
    <cfRule type="top10" priority="5" rank="5"/>
    <cfRule type="top10" priority="3" rank="5"/>
    <cfRule type="top10" dxfId="4" priority="2" rank="5"/>
    <cfRule type="top10" dxfId="2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D7" sqref="D7"/>
    </sheetView>
  </sheetViews>
  <sheetFormatPr defaultRowHeight="17" x14ac:dyDescent="0.45"/>
  <cols>
    <col min="4" max="4" width="9.33203125" bestFit="1" customWidth="1"/>
    <col min="7" max="9" width="11.6640625" bestFit="1" customWidth="1"/>
  </cols>
  <sheetData>
    <row r="1" spans="1:9" ht="21" x14ac:dyDescent="0.45">
      <c r="A1" s="36" t="s">
        <v>163</v>
      </c>
      <c r="B1" s="36"/>
      <c r="C1" s="36"/>
      <c r="D1" s="36"/>
      <c r="E1" s="36"/>
      <c r="F1" s="36"/>
      <c r="G1" s="36"/>
      <c r="H1" s="36"/>
      <c r="I1" s="36"/>
    </row>
    <row r="3" spans="1:9" x14ac:dyDescent="0.45">
      <c r="A3" s="4" t="s">
        <v>164</v>
      </c>
      <c r="B3" s="4" t="s">
        <v>165</v>
      </c>
      <c r="C3" s="4" t="s">
        <v>166</v>
      </c>
      <c r="D3" s="4" t="s">
        <v>167</v>
      </c>
      <c r="E3" s="4" t="s">
        <v>168</v>
      </c>
      <c r="F3" s="4" t="s">
        <v>169</v>
      </c>
      <c r="G3" s="4" t="s">
        <v>170</v>
      </c>
      <c r="H3" s="4" t="s">
        <v>150</v>
      </c>
      <c r="I3" s="4" t="s">
        <v>171</v>
      </c>
    </row>
    <row r="4" spans="1:9" x14ac:dyDescent="0.45">
      <c r="A4" s="4" t="s">
        <v>172</v>
      </c>
      <c r="B4" s="4" t="s">
        <v>173</v>
      </c>
      <c r="C4" s="4" t="s">
        <v>174</v>
      </c>
      <c r="D4" s="6">
        <v>15000</v>
      </c>
      <c r="E4" s="4">
        <v>100</v>
      </c>
      <c r="F4" s="9">
        <v>0.1</v>
      </c>
      <c r="G4" s="6">
        <v>900000</v>
      </c>
      <c r="H4" s="6">
        <v>1350000</v>
      </c>
      <c r="I4" s="6">
        <v>450000</v>
      </c>
    </row>
    <row r="5" spans="1:9" x14ac:dyDescent="0.45">
      <c r="A5" s="4" t="s">
        <v>175</v>
      </c>
      <c r="B5" s="4" t="s">
        <v>176</v>
      </c>
      <c r="C5" s="4" t="s">
        <v>177</v>
      </c>
      <c r="D5" s="6">
        <v>350000</v>
      </c>
      <c r="E5" s="4">
        <v>30</v>
      </c>
      <c r="F5" s="9">
        <v>0.03</v>
      </c>
      <c r="G5" s="6">
        <v>6300000</v>
      </c>
      <c r="H5" s="6">
        <v>10185000</v>
      </c>
      <c r="I5" s="6">
        <v>3885000</v>
      </c>
    </row>
    <row r="6" spans="1:9" x14ac:dyDescent="0.45">
      <c r="A6" s="4" t="s">
        <v>178</v>
      </c>
      <c r="B6" s="4" t="s">
        <v>179</v>
      </c>
      <c r="C6" s="4" t="s">
        <v>180</v>
      </c>
      <c r="D6" s="6">
        <v>200000</v>
      </c>
      <c r="E6" s="4">
        <v>50</v>
      </c>
      <c r="F6" s="9">
        <v>0.05</v>
      </c>
      <c r="G6" s="6">
        <v>6000000</v>
      </c>
      <c r="H6" s="6">
        <v>9500000</v>
      </c>
      <c r="I6" s="6">
        <v>3500000</v>
      </c>
    </row>
    <row r="7" spans="1:9" x14ac:dyDescent="0.45">
      <c r="A7" s="4" t="s">
        <v>181</v>
      </c>
      <c r="B7" s="4" t="s">
        <v>182</v>
      </c>
      <c r="C7" s="4" t="s">
        <v>174</v>
      </c>
      <c r="D7" s="6">
        <v>20000</v>
      </c>
      <c r="E7" s="4">
        <v>110</v>
      </c>
      <c r="F7" s="9">
        <v>0.1</v>
      </c>
      <c r="G7" s="6">
        <v>1320000</v>
      </c>
      <c r="H7" s="6">
        <v>1980000</v>
      </c>
      <c r="I7" s="6">
        <v>660000</v>
      </c>
    </row>
    <row r="8" spans="1:9" x14ac:dyDescent="0.45">
      <c r="A8" s="4" t="s">
        <v>183</v>
      </c>
      <c r="B8" s="4" t="s">
        <v>184</v>
      </c>
      <c r="C8" s="4" t="s">
        <v>177</v>
      </c>
      <c r="D8" s="6">
        <v>320000</v>
      </c>
      <c r="E8" s="4">
        <v>40</v>
      </c>
      <c r="F8" s="9">
        <v>0.08</v>
      </c>
      <c r="G8" s="6">
        <v>7680000</v>
      </c>
      <c r="H8" s="6">
        <v>12416000</v>
      </c>
      <c r="I8" s="6">
        <v>4736000</v>
      </c>
    </row>
    <row r="9" spans="1:9" x14ac:dyDescent="0.45">
      <c r="A9" s="4" t="s">
        <v>185</v>
      </c>
      <c r="B9" s="4" t="s">
        <v>186</v>
      </c>
      <c r="C9" s="4" t="s">
        <v>180</v>
      </c>
      <c r="D9" s="6">
        <v>250000</v>
      </c>
      <c r="E9" s="4">
        <v>40</v>
      </c>
      <c r="F9" s="9">
        <v>0.03</v>
      </c>
      <c r="G9" s="6">
        <v>6000000</v>
      </c>
      <c r="H9" s="6">
        <v>9700000</v>
      </c>
      <c r="I9" s="6">
        <v>3700000</v>
      </c>
    </row>
    <row r="10" spans="1:9" x14ac:dyDescent="0.45">
      <c r="A10" s="4" t="s">
        <v>187</v>
      </c>
      <c r="B10" s="4" t="s">
        <v>188</v>
      </c>
      <c r="C10" s="4" t="s">
        <v>174</v>
      </c>
      <c r="D10" s="6">
        <v>25000</v>
      </c>
      <c r="E10" s="4">
        <v>90</v>
      </c>
      <c r="F10" s="9">
        <v>0.1</v>
      </c>
      <c r="G10" s="6">
        <v>1350000</v>
      </c>
      <c r="H10" s="6">
        <v>2025000</v>
      </c>
      <c r="I10" s="6">
        <v>675000</v>
      </c>
    </row>
    <row r="11" spans="1:9" x14ac:dyDescent="0.45">
      <c r="A11" s="4" t="s">
        <v>189</v>
      </c>
      <c r="B11" s="4" t="s">
        <v>190</v>
      </c>
      <c r="C11" s="4" t="s">
        <v>177</v>
      </c>
      <c r="D11" s="6">
        <v>300000</v>
      </c>
      <c r="E11" s="4">
        <v>35</v>
      </c>
      <c r="F11" s="9">
        <v>0.06</v>
      </c>
      <c r="G11" s="6">
        <v>6300000</v>
      </c>
      <c r="H11" s="6">
        <v>10185000</v>
      </c>
      <c r="I11" s="6">
        <v>3885000</v>
      </c>
    </row>
    <row r="12" spans="1:9" x14ac:dyDescent="0.45">
      <c r="A12" s="4" t="s">
        <v>191</v>
      </c>
      <c r="B12" s="4" t="s">
        <v>192</v>
      </c>
      <c r="C12" s="4" t="s">
        <v>180</v>
      </c>
      <c r="D12" s="6">
        <v>230000</v>
      </c>
      <c r="E12" s="4">
        <v>30</v>
      </c>
      <c r="F12" s="9">
        <v>0.03</v>
      </c>
      <c r="G12" s="6">
        <v>4140000</v>
      </c>
      <c r="H12" s="6">
        <v>6693000</v>
      </c>
      <c r="I12" s="6">
        <v>2553000</v>
      </c>
    </row>
    <row r="13" spans="1:9" x14ac:dyDescent="0.45">
      <c r="A13" s="37" t="s">
        <v>194</v>
      </c>
      <c r="B13" s="37"/>
      <c r="C13" s="37"/>
      <c r="D13" s="37"/>
      <c r="E13" s="4">
        <f>SUM(E4:E12)</f>
        <v>525</v>
      </c>
      <c r="F13" s="12"/>
      <c r="G13" s="10">
        <f t="shared" ref="G13:I13" si="0">SUM(G4:G12)</f>
        <v>39990000</v>
      </c>
      <c r="H13" s="10">
        <f t="shared" si="0"/>
        <v>64034000</v>
      </c>
      <c r="I13" s="10">
        <f t="shared" si="0"/>
        <v>24044000</v>
      </c>
    </row>
    <row r="14" spans="1:9" x14ac:dyDescent="0.45">
      <c r="A14" t="s">
        <v>195</v>
      </c>
      <c r="C14" s="11">
        <v>0.6</v>
      </c>
    </row>
    <row r="15" spans="1:9" x14ac:dyDescent="0.45">
      <c r="A15" s="1"/>
      <c r="B15" s="1"/>
      <c r="C15" s="1"/>
      <c r="D15" s="1"/>
    </row>
    <row r="16" spans="1:9" x14ac:dyDescent="0.45">
      <c r="A16" s="1"/>
      <c r="B16" s="1"/>
      <c r="C16" s="1"/>
      <c r="D16" s="1"/>
    </row>
    <row r="17" spans="1:5" x14ac:dyDescent="0.45">
      <c r="A17" s="1" t="s">
        <v>350</v>
      </c>
      <c r="B17" s="1" t="s">
        <v>236</v>
      </c>
      <c r="C17" s="1" t="s">
        <v>236</v>
      </c>
      <c r="D17" s="1"/>
    </row>
    <row r="18" spans="1:5" x14ac:dyDescent="0.45">
      <c r="A18" s="1" t="s">
        <v>351</v>
      </c>
      <c r="B18" s="1" t="s">
        <v>352</v>
      </c>
      <c r="C18" s="1" t="s">
        <v>353</v>
      </c>
      <c r="D18" s="1"/>
    </row>
    <row r="19" spans="1:5" x14ac:dyDescent="0.45">
      <c r="A19" s="1"/>
      <c r="B19" s="1"/>
      <c r="C19" s="1"/>
      <c r="D19" s="1"/>
    </row>
    <row r="20" spans="1:5" x14ac:dyDescent="0.45">
      <c r="A20" s="1"/>
      <c r="B20" s="1"/>
      <c r="C20" s="1"/>
      <c r="D20" s="1"/>
    </row>
    <row r="21" spans="1:5" x14ac:dyDescent="0.45">
      <c r="A21" s="4" t="s">
        <v>166</v>
      </c>
      <c r="B21" s="4" t="s">
        <v>167</v>
      </c>
      <c r="C21" s="4" t="s">
        <v>168</v>
      </c>
      <c r="D21" s="4" t="s">
        <v>171</v>
      </c>
      <c r="E21" s="4" t="s">
        <v>169</v>
      </c>
    </row>
    <row r="22" spans="1:5" x14ac:dyDescent="0.45">
      <c r="A22" s="4" t="s">
        <v>174</v>
      </c>
      <c r="B22" s="6">
        <v>15000</v>
      </c>
      <c r="C22" s="4">
        <v>100</v>
      </c>
      <c r="D22" s="6">
        <v>450000</v>
      </c>
      <c r="E22" s="9">
        <v>0.1</v>
      </c>
    </row>
  </sheetData>
  <dataConsolidate/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5"/>
  <sheetViews>
    <sheetView workbookViewId="0"/>
  </sheetViews>
  <sheetFormatPr defaultRowHeight="17" x14ac:dyDescent="0.45"/>
  <cols>
    <col min="1" max="1" width="10.4140625" bestFit="1" customWidth="1"/>
    <col min="2" max="2" width="10.75" bestFit="1" customWidth="1"/>
    <col min="3" max="3" width="8.6640625" customWidth="1"/>
    <col min="5" max="5" width="9.58203125" bestFit="1" customWidth="1"/>
    <col min="9" max="9" width="10.58203125" bestFit="1" customWidth="1"/>
    <col min="10" max="11" width="11.58203125" customWidth="1"/>
  </cols>
  <sheetData>
    <row r="1" spans="1:11" x14ac:dyDescent="0.45">
      <c r="A1" s="2" t="s">
        <v>29</v>
      </c>
      <c r="B1" s="3" t="s">
        <v>3</v>
      </c>
      <c r="G1" s="2" t="s">
        <v>30</v>
      </c>
      <c r="H1" s="3" t="s">
        <v>17</v>
      </c>
    </row>
    <row r="2" spans="1:11" x14ac:dyDescent="0.45">
      <c r="A2" s="4" t="s">
        <v>4</v>
      </c>
      <c r="B2" s="4" t="s">
        <v>5</v>
      </c>
      <c r="C2" s="4" t="s">
        <v>6</v>
      </c>
      <c r="D2" s="4" t="s">
        <v>28</v>
      </c>
      <c r="E2" s="5" t="s">
        <v>7</v>
      </c>
      <c r="G2" s="4" t="s">
        <v>18</v>
      </c>
      <c r="H2" s="4" t="s">
        <v>19</v>
      </c>
      <c r="I2" s="4" t="s">
        <v>20</v>
      </c>
    </row>
    <row r="3" spans="1:11" x14ac:dyDescent="0.45">
      <c r="A3" s="4" t="s">
        <v>8</v>
      </c>
      <c r="B3" s="4">
        <v>55</v>
      </c>
      <c r="C3" s="4">
        <v>77</v>
      </c>
      <c r="D3" s="4">
        <v>95</v>
      </c>
      <c r="E3" s="4"/>
      <c r="G3" s="4" t="s">
        <v>21</v>
      </c>
      <c r="H3" s="4">
        <v>135</v>
      </c>
      <c r="I3" s="6">
        <v>1147500</v>
      </c>
    </row>
    <row r="4" spans="1:11" x14ac:dyDescent="0.45">
      <c r="A4" s="4" t="s">
        <v>10</v>
      </c>
      <c r="B4" s="4">
        <v>45</v>
      </c>
      <c r="C4" s="4">
        <v>80</v>
      </c>
      <c r="D4" s="4">
        <v>60</v>
      </c>
      <c r="E4" s="4"/>
      <c r="G4" s="4" t="s">
        <v>22</v>
      </c>
      <c r="H4" s="4">
        <v>87</v>
      </c>
      <c r="I4" s="6">
        <v>1000500</v>
      </c>
    </row>
    <row r="5" spans="1:11" x14ac:dyDescent="0.45">
      <c r="A5" s="4" t="s">
        <v>12</v>
      </c>
      <c r="B5" s="4">
        <v>54</v>
      </c>
      <c r="C5" s="4">
        <v>98</v>
      </c>
      <c r="D5" s="4">
        <v>67</v>
      </c>
      <c r="E5" s="4"/>
      <c r="G5" s="4" t="s">
        <v>23</v>
      </c>
      <c r="H5" s="4">
        <v>168</v>
      </c>
      <c r="I5" s="6">
        <v>1344000</v>
      </c>
    </row>
    <row r="6" spans="1:11" x14ac:dyDescent="0.45">
      <c r="A6" s="4" t="s">
        <v>13</v>
      </c>
      <c r="B6" s="4">
        <v>68</v>
      </c>
      <c r="C6" s="4">
        <v>56</v>
      </c>
      <c r="D6" s="4">
        <v>89</v>
      </c>
      <c r="E6" s="4"/>
      <c r="G6" s="4" t="s">
        <v>24</v>
      </c>
      <c r="H6" s="4">
        <v>210</v>
      </c>
      <c r="I6" s="6">
        <v>945000</v>
      </c>
    </row>
    <row r="7" spans="1:11" x14ac:dyDescent="0.45">
      <c r="A7" s="4" t="s">
        <v>14</v>
      </c>
      <c r="B7" s="4">
        <v>45</v>
      </c>
      <c r="C7" s="4">
        <v>67</v>
      </c>
      <c r="D7" s="4">
        <v>55</v>
      </c>
      <c r="E7" s="4"/>
      <c r="G7" s="4" t="s">
        <v>25</v>
      </c>
      <c r="H7" s="4">
        <v>109</v>
      </c>
      <c r="I7" s="6">
        <v>654000</v>
      </c>
      <c r="J7" s="38" t="s">
        <v>31</v>
      </c>
      <c r="K7" s="39"/>
    </row>
    <row r="8" spans="1:11" x14ac:dyDescent="0.45">
      <c r="A8" s="4" t="s">
        <v>15</v>
      </c>
      <c r="B8" s="4">
        <v>80</v>
      </c>
      <c r="C8" s="4">
        <v>88</v>
      </c>
      <c r="D8" s="4">
        <v>92</v>
      </c>
      <c r="E8" s="4"/>
      <c r="G8" s="4" t="s">
        <v>26</v>
      </c>
      <c r="H8" s="4">
        <v>264</v>
      </c>
      <c r="I8" s="6">
        <v>1452000</v>
      </c>
      <c r="J8" s="39"/>
      <c r="K8" s="39"/>
    </row>
    <row r="9" spans="1:11" x14ac:dyDescent="0.45">
      <c r="A9" s="4" t="s">
        <v>16</v>
      </c>
      <c r="B9" s="4">
        <v>90</v>
      </c>
      <c r="C9" s="4">
        <v>45</v>
      </c>
      <c r="D9" s="4">
        <v>88</v>
      </c>
      <c r="E9" s="4"/>
      <c r="G9" s="4" t="s">
        <v>27</v>
      </c>
      <c r="H9" s="4">
        <v>67</v>
      </c>
      <c r="I9" s="6">
        <v>435500</v>
      </c>
      <c r="J9" s="37"/>
      <c r="K9" s="37"/>
    </row>
    <row r="11" spans="1:11" x14ac:dyDescent="0.45">
      <c r="A11" s="22" t="s">
        <v>301</v>
      </c>
      <c r="B11" s="3" t="s">
        <v>302</v>
      </c>
      <c r="G11" s="2" t="s">
        <v>35</v>
      </c>
      <c r="H11" s="3" t="s">
        <v>36</v>
      </c>
    </row>
    <row r="12" spans="1:11" x14ac:dyDescent="0.45">
      <c r="A12" s="4" t="s">
        <v>303</v>
      </c>
      <c r="B12" s="4" t="s">
        <v>314</v>
      </c>
      <c r="C12" s="4" t="s">
        <v>315</v>
      </c>
      <c r="D12" s="5" t="s">
        <v>316</v>
      </c>
      <c r="G12" s="4" t="s">
        <v>37</v>
      </c>
      <c r="H12" s="4" t="s">
        <v>38</v>
      </c>
      <c r="I12" s="5" t="s">
        <v>39</v>
      </c>
      <c r="J12" s="4" t="s">
        <v>40</v>
      </c>
    </row>
    <row r="13" spans="1:11" x14ac:dyDescent="0.45">
      <c r="A13" s="4" t="s">
        <v>304</v>
      </c>
      <c r="B13" s="7">
        <v>45055</v>
      </c>
      <c r="C13" s="4">
        <v>7</v>
      </c>
      <c r="D13" s="4"/>
      <c r="G13" s="4" t="s">
        <v>41</v>
      </c>
      <c r="H13" s="4" t="s">
        <v>42</v>
      </c>
      <c r="I13" s="4"/>
      <c r="J13" s="4" t="s">
        <v>43</v>
      </c>
    </row>
    <row r="14" spans="1:11" x14ac:dyDescent="0.45">
      <c r="A14" s="4" t="s">
        <v>305</v>
      </c>
      <c r="B14" s="7">
        <v>45057</v>
      </c>
      <c r="C14" s="4">
        <v>8</v>
      </c>
      <c r="D14" s="4"/>
      <c r="G14" s="4" t="s">
        <v>44</v>
      </c>
      <c r="H14" s="4" t="s">
        <v>45</v>
      </c>
      <c r="I14" s="4"/>
      <c r="J14" s="4" t="s">
        <v>46</v>
      </c>
    </row>
    <row r="15" spans="1:11" x14ac:dyDescent="0.45">
      <c r="A15" s="4" t="s">
        <v>306</v>
      </c>
      <c r="B15" s="7">
        <v>45061</v>
      </c>
      <c r="C15" s="4">
        <v>5</v>
      </c>
      <c r="D15" s="4"/>
      <c r="G15" s="4" t="s">
        <v>47</v>
      </c>
      <c r="H15" s="4" t="s">
        <v>48</v>
      </c>
      <c r="I15" s="4"/>
      <c r="J15" s="4" t="s">
        <v>49</v>
      </c>
    </row>
    <row r="16" spans="1:11" x14ac:dyDescent="0.45">
      <c r="A16" s="4" t="s">
        <v>307</v>
      </c>
      <c r="B16" s="7">
        <v>45062</v>
      </c>
      <c r="C16" s="4">
        <v>9</v>
      </c>
      <c r="D16" s="4"/>
      <c r="G16" s="4" t="s">
        <v>50</v>
      </c>
      <c r="H16" s="4" t="s">
        <v>51</v>
      </c>
      <c r="I16" s="4"/>
      <c r="J16" s="4" t="s">
        <v>46</v>
      </c>
    </row>
    <row r="17" spans="1:10" x14ac:dyDescent="0.45">
      <c r="A17" s="4" t="s">
        <v>308</v>
      </c>
      <c r="B17" s="7">
        <v>45068</v>
      </c>
      <c r="C17" s="4">
        <v>6</v>
      </c>
      <c r="D17" s="4"/>
      <c r="G17" s="4" t="s">
        <v>52</v>
      </c>
      <c r="H17" s="4" t="s">
        <v>53</v>
      </c>
      <c r="I17" s="4"/>
      <c r="J17" s="4" t="s">
        <v>49</v>
      </c>
    </row>
    <row r="18" spans="1:10" x14ac:dyDescent="0.45">
      <c r="A18" s="4" t="s">
        <v>309</v>
      </c>
      <c r="B18" s="7">
        <v>45068</v>
      </c>
      <c r="C18" s="4">
        <v>7</v>
      </c>
      <c r="D18" s="4"/>
      <c r="G18" s="4" t="s">
        <v>54</v>
      </c>
      <c r="H18" s="4" t="s">
        <v>55</v>
      </c>
      <c r="I18" s="4"/>
      <c r="J18" s="4" t="s">
        <v>43</v>
      </c>
    </row>
    <row r="19" spans="1:10" x14ac:dyDescent="0.45">
      <c r="A19" s="4" t="s">
        <v>310</v>
      </c>
      <c r="B19" s="7">
        <v>45071</v>
      </c>
      <c r="C19" s="4">
        <v>5</v>
      </c>
      <c r="D19" s="4"/>
      <c r="G19" s="4" t="s">
        <v>56</v>
      </c>
      <c r="H19" s="4" t="s">
        <v>57</v>
      </c>
      <c r="I19" s="4"/>
      <c r="J19" s="4" t="s">
        <v>49</v>
      </c>
    </row>
    <row r="20" spans="1:10" x14ac:dyDescent="0.45">
      <c r="A20" s="4" t="s">
        <v>311</v>
      </c>
      <c r="B20" s="7">
        <v>45072</v>
      </c>
      <c r="C20" s="4">
        <v>9</v>
      </c>
      <c r="D20" s="4"/>
      <c r="G20" s="4" t="s">
        <v>58</v>
      </c>
      <c r="H20" s="4" t="s">
        <v>59</v>
      </c>
      <c r="I20" s="4"/>
      <c r="J20" s="4" t="s">
        <v>43</v>
      </c>
    </row>
    <row r="21" spans="1:10" x14ac:dyDescent="0.45">
      <c r="A21" s="4" t="s">
        <v>312</v>
      </c>
      <c r="B21" s="7">
        <v>45075</v>
      </c>
      <c r="C21" s="4">
        <v>8</v>
      </c>
      <c r="D21" s="4"/>
      <c r="G21" s="4" t="s">
        <v>60</v>
      </c>
      <c r="H21" s="4" t="s">
        <v>61</v>
      </c>
      <c r="I21" s="4"/>
      <c r="J21" s="4" t="s">
        <v>46</v>
      </c>
    </row>
    <row r="22" spans="1:10" x14ac:dyDescent="0.45">
      <c r="A22" s="4" t="s">
        <v>313</v>
      </c>
      <c r="B22" s="7">
        <v>45076</v>
      </c>
      <c r="C22" s="4">
        <v>6</v>
      </c>
      <c r="D22" s="4"/>
      <c r="G22" s="4" t="s">
        <v>62</v>
      </c>
      <c r="H22" s="4" t="s">
        <v>63</v>
      </c>
      <c r="I22" s="4"/>
      <c r="J22" s="4" t="s">
        <v>49</v>
      </c>
    </row>
    <row r="24" spans="1:10" x14ac:dyDescent="0.45">
      <c r="A24" s="2" t="s">
        <v>73</v>
      </c>
      <c r="B24" s="3" t="s">
        <v>74</v>
      </c>
      <c r="G24" s="40" t="s">
        <v>72</v>
      </c>
      <c r="H24" s="40"/>
    </row>
    <row r="25" spans="1:10" x14ac:dyDescent="0.45">
      <c r="A25" s="4" t="s">
        <v>4</v>
      </c>
      <c r="B25" s="4" t="s">
        <v>32</v>
      </c>
      <c r="C25" s="5" t="s">
        <v>75</v>
      </c>
      <c r="D25" s="4" t="s">
        <v>76</v>
      </c>
      <c r="E25" s="4" t="s">
        <v>37</v>
      </c>
      <c r="G25" s="4" t="s">
        <v>64</v>
      </c>
      <c r="H25" s="4" t="s">
        <v>65</v>
      </c>
    </row>
    <row r="26" spans="1:10" x14ac:dyDescent="0.45">
      <c r="A26" s="4" t="s">
        <v>77</v>
      </c>
      <c r="B26" s="4" t="s">
        <v>34</v>
      </c>
      <c r="C26" s="4"/>
      <c r="D26" s="4" t="s">
        <v>97</v>
      </c>
      <c r="E26" s="4" t="s">
        <v>78</v>
      </c>
      <c r="G26" s="4" t="s">
        <v>66</v>
      </c>
      <c r="H26" s="4" t="s">
        <v>67</v>
      </c>
    </row>
    <row r="27" spans="1:10" x14ac:dyDescent="0.45">
      <c r="A27" s="4" t="s">
        <v>79</v>
      </c>
      <c r="B27" s="4" t="s">
        <v>34</v>
      </c>
      <c r="C27" s="4"/>
      <c r="D27" s="4" t="s">
        <v>98</v>
      </c>
      <c r="E27" s="4" t="s">
        <v>80</v>
      </c>
      <c r="G27" s="4" t="s">
        <v>68</v>
      </c>
      <c r="H27" s="4" t="s">
        <v>69</v>
      </c>
    </row>
    <row r="28" spans="1:10" x14ac:dyDescent="0.45">
      <c r="A28" s="4" t="s">
        <v>81</v>
      </c>
      <c r="B28" s="4" t="s">
        <v>33</v>
      </c>
      <c r="C28" s="4"/>
      <c r="D28" s="4" t="s">
        <v>99</v>
      </c>
      <c r="E28" s="4" t="s">
        <v>82</v>
      </c>
      <c r="G28" s="4" t="s">
        <v>70</v>
      </c>
      <c r="H28" s="4" t="s">
        <v>71</v>
      </c>
    </row>
    <row r="29" spans="1:10" x14ac:dyDescent="0.45">
      <c r="A29" s="4" t="s">
        <v>83</v>
      </c>
      <c r="B29" s="4" t="s">
        <v>33</v>
      </c>
      <c r="C29" s="4"/>
      <c r="D29" s="4" t="s">
        <v>100</v>
      </c>
      <c r="E29" s="4" t="s">
        <v>84</v>
      </c>
    </row>
    <row r="30" spans="1:10" x14ac:dyDescent="0.45">
      <c r="A30" s="4" t="s">
        <v>85</v>
      </c>
      <c r="B30" s="4" t="s">
        <v>34</v>
      </c>
      <c r="C30" s="4"/>
      <c r="D30" s="4" t="s">
        <v>101</v>
      </c>
      <c r="E30" s="4" t="s">
        <v>86</v>
      </c>
    </row>
    <row r="31" spans="1:10" x14ac:dyDescent="0.45">
      <c r="A31" s="4" t="s">
        <v>87</v>
      </c>
      <c r="B31" s="4" t="s">
        <v>33</v>
      </c>
      <c r="C31" s="4"/>
      <c r="D31" s="4" t="s">
        <v>102</v>
      </c>
      <c r="E31" s="4" t="s">
        <v>88</v>
      </c>
    </row>
    <row r="32" spans="1:10" x14ac:dyDescent="0.45">
      <c r="A32" s="4" t="s">
        <v>89</v>
      </c>
      <c r="B32" s="4" t="s">
        <v>34</v>
      </c>
      <c r="C32" s="4"/>
      <c r="D32" s="4" t="s">
        <v>105</v>
      </c>
      <c r="E32" s="4" t="s">
        <v>90</v>
      </c>
    </row>
    <row r="33" spans="1:5" x14ac:dyDescent="0.45">
      <c r="A33" s="4" t="s">
        <v>91</v>
      </c>
      <c r="B33" s="4" t="s">
        <v>33</v>
      </c>
      <c r="C33" s="4"/>
      <c r="D33" s="4" t="s">
        <v>106</v>
      </c>
      <c r="E33" s="4" t="s">
        <v>92</v>
      </c>
    </row>
    <row r="34" spans="1:5" x14ac:dyDescent="0.45">
      <c r="A34" s="4" t="s">
        <v>93</v>
      </c>
      <c r="B34" s="4" t="s">
        <v>34</v>
      </c>
      <c r="C34" s="4"/>
      <c r="D34" s="4" t="s">
        <v>103</v>
      </c>
      <c r="E34" s="4" t="s">
        <v>94</v>
      </c>
    </row>
    <row r="35" spans="1:5" x14ac:dyDescent="0.45">
      <c r="A35" s="4" t="s">
        <v>95</v>
      </c>
      <c r="B35" s="4" t="s">
        <v>33</v>
      </c>
      <c r="C35" s="4"/>
      <c r="D35" s="4" t="s">
        <v>104</v>
      </c>
      <c r="E35" s="4" t="s">
        <v>96</v>
      </c>
    </row>
  </sheetData>
  <mergeCells count="3">
    <mergeCell ref="J9:K9"/>
    <mergeCell ref="J7:K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I9" sqref="I9"/>
    </sheetView>
  </sheetViews>
  <sheetFormatPr defaultRowHeight="17" outlineLevelRow="3" x14ac:dyDescent="0.45"/>
  <cols>
    <col min="2" max="2" width="9.9140625" customWidth="1"/>
    <col min="7" max="7" width="9.6640625" customWidth="1"/>
  </cols>
  <sheetData>
    <row r="1" spans="1:7" ht="21" x14ac:dyDescent="0.45">
      <c r="A1" s="36" t="s">
        <v>196</v>
      </c>
      <c r="B1" s="36"/>
      <c r="C1" s="36"/>
      <c r="D1" s="36"/>
      <c r="E1" s="36"/>
      <c r="F1" s="36"/>
      <c r="G1" s="36"/>
    </row>
    <row r="3" spans="1:7" x14ac:dyDescent="0.45">
      <c r="A3" s="30" t="s">
        <v>4</v>
      </c>
      <c r="B3" s="30" t="s">
        <v>197</v>
      </c>
      <c r="C3" s="30" t="s">
        <v>198</v>
      </c>
      <c r="D3" s="30" t="s">
        <v>199</v>
      </c>
      <c r="E3" s="30" t="s">
        <v>200</v>
      </c>
      <c r="F3" s="30" t="s">
        <v>201</v>
      </c>
      <c r="G3" s="30" t="s">
        <v>202</v>
      </c>
    </row>
    <row r="4" spans="1:7" outlineLevel="3" x14ac:dyDescent="0.45">
      <c r="A4" s="4" t="s">
        <v>210</v>
      </c>
      <c r="B4" s="4" t="s">
        <v>211</v>
      </c>
      <c r="C4" s="4">
        <v>85</v>
      </c>
      <c r="D4" s="4">
        <v>100</v>
      </c>
      <c r="E4" s="4">
        <v>80</v>
      </c>
      <c r="F4" s="13">
        <f>AVERAGE(C4:E4)</f>
        <v>88.333333333333329</v>
      </c>
      <c r="G4" s="4" t="s">
        <v>9</v>
      </c>
    </row>
    <row r="5" spans="1:7" outlineLevel="2" x14ac:dyDescent="0.45">
      <c r="A5" s="4"/>
      <c r="B5" s="27" t="s">
        <v>357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3"/>
      <c r="G5" s="4"/>
    </row>
    <row r="6" spans="1:7" outlineLevel="3" x14ac:dyDescent="0.45">
      <c r="A6" s="4" t="s">
        <v>203</v>
      </c>
      <c r="B6" s="4" t="s">
        <v>204</v>
      </c>
      <c r="C6" s="4">
        <v>85</v>
      </c>
      <c r="D6" s="4">
        <v>60</v>
      </c>
      <c r="E6" s="4">
        <v>90</v>
      </c>
      <c r="F6" s="13">
        <f>AVERAGE(C6:E6)</f>
        <v>78.333333333333329</v>
      </c>
      <c r="G6" s="4" t="s">
        <v>9</v>
      </c>
    </row>
    <row r="7" spans="1:7" outlineLevel="3" x14ac:dyDescent="0.45">
      <c r="A7" s="4" t="s">
        <v>215</v>
      </c>
      <c r="B7" s="4" t="s">
        <v>204</v>
      </c>
      <c r="C7" s="4">
        <v>95</v>
      </c>
      <c r="D7" s="4">
        <v>80</v>
      </c>
      <c r="E7" s="4">
        <v>90</v>
      </c>
      <c r="F7" s="13">
        <f>AVERAGE(C7:E7)</f>
        <v>88.333333333333329</v>
      </c>
      <c r="G7" s="4" t="s">
        <v>9</v>
      </c>
    </row>
    <row r="8" spans="1:7" outlineLevel="2" x14ac:dyDescent="0.45">
      <c r="A8" s="4"/>
      <c r="B8" s="27" t="s">
        <v>358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3"/>
      <c r="G8" s="4"/>
    </row>
    <row r="9" spans="1:7" outlineLevel="3" x14ac:dyDescent="0.45">
      <c r="A9" s="4" t="s">
        <v>205</v>
      </c>
      <c r="B9" s="4" t="s">
        <v>206</v>
      </c>
      <c r="C9" s="4">
        <v>75</v>
      </c>
      <c r="D9" s="4">
        <v>80</v>
      </c>
      <c r="E9" s="4">
        <v>90</v>
      </c>
      <c r="F9" s="13">
        <f>AVERAGE(C9:E9)</f>
        <v>81.666666666666671</v>
      </c>
      <c r="G9" s="4" t="s">
        <v>9</v>
      </c>
    </row>
    <row r="10" spans="1:7" outlineLevel="3" x14ac:dyDescent="0.45">
      <c r="A10" s="4" t="s">
        <v>209</v>
      </c>
      <c r="B10" s="4" t="s">
        <v>206</v>
      </c>
      <c r="C10" s="4">
        <v>80</v>
      </c>
      <c r="D10" s="4">
        <v>80</v>
      </c>
      <c r="E10" s="4">
        <v>70</v>
      </c>
      <c r="F10" s="13">
        <f>AVERAGE(C10:E10)</f>
        <v>76.666666666666671</v>
      </c>
      <c r="G10" s="4" t="s">
        <v>9</v>
      </c>
    </row>
    <row r="11" spans="1:7" outlineLevel="2" x14ac:dyDescent="0.45">
      <c r="A11" s="4"/>
      <c r="B11" s="27" t="s">
        <v>359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3"/>
      <c r="G11" s="4"/>
    </row>
    <row r="12" spans="1:7" outlineLevel="3" x14ac:dyDescent="0.45">
      <c r="A12" s="4" t="s">
        <v>212</v>
      </c>
      <c r="B12" s="4" t="s">
        <v>213</v>
      </c>
      <c r="C12" s="4">
        <v>90</v>
      </c>
      <c r="D12" s="4">
        <v>60</v>
      </c>
      <c r="E12" s="4">
        <v>90</v>
      </c>
      <c r="F12" s="13">
        <f>AVERAGE(C12:E12)</f>
        <v>80</v>
      </c>
      <c r="G12" s="4" t="s">
        <v>9</v>
      </c>
    </row>
    <row r="13" spans="1:7" outlineLevel="3" x14ac:dyDescent="0.45">
      <c r="A13" s="4" t="s">
        <v>216</v>
      </c>
      <c r="B13" s="4" t="s">
        <v>213</v>
      </c>
      <c r="C13" s="4">
        <v>65</v>
      </c>
      <c r="D13" s="4">
        <v>80</v>
      </c>
      <c r="E13" s="4">
        <v>90</v>
      </c>
      <c r="F13" s="13">
        <f>AVERAGE(C13:E13)</f>
        <v>78.333333333333329</v>
      </c>
      <c r="G13" s="4" t="s">
        <v>9</v>
      </c>
    </row>
    <row r="14" spans="1:7" outlineLevel="2" x14ac:dyDescent="0.45">
      <c r="A14" s="4"/>
      <c r="B14" s="27" t="s">
        <v>360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3"/>
      <c r="G14" s="4"/>
    </row>
    <row r="15" spans="1:7" outlineLevel="1" x14ac:dyDescent="0.45">
      <c r="A15" s="4"/>
      <c r="B15" s="4"/>
      <c r="C15" s="4"/>
      <c r="D15" s="4"/>
      <c r="E15" s="4"/>
      <c r="F15" s="13">
        <f>SUBTOTAL(5,F4:F13)</f>
        <v>76.666666666666671</v>
      </c>
      <c r="G15" s="27" t="s">
        <v>354</v>
      </c>
    </row>
    <row r="16" spans="1:7" outlineLevel="3" x14ac:dyDescent="0.45">
      <c r="A16" s="4" t="s">
        <v>207</v>
      </c>
      <c r="B16" s="4" t="s">
        <v>208</v>
      </c>
      <c r="C16" s="4">
        <v>90</v>
      </c>
      <c r="D16" s="4">
        <v>40</v>
      </c>
      <c r="E16" s="4">
        <v>80</v>
      </c>
      <c r="F16" s="13">
        <f>AVERAGE(C16:E16)</f>
        <v>70</v>
      </c>
      <c r="G16" s="4" t="s">
        <v>11</v>
      </c>
    </row>
    <row r="17" spans="1:7" outlineLevel="3" x14ac:dyDescent="0.45">
      <c r="A17" s="4" t="s">
        <v>214</v>
      </c>
      <c r="B17" s="4" t="s">
        <v>208</v>
      </c>
      <c r="C17" s="4">
        <v>60</v>
      </c>
      <c r="D17" s="4">
        <v>60</v>
      </c>
      <c r="E17" s="4">
        <v>80</v>
      </c>
      <c r="F17" s="13">
        <f>AVERAGE(C17:E17)</f>
        <v>66.666666666666671</v>
      </c>
      <c r="G17" s="4" t="s">
        <v>11</v>
      </c>
    </row>
    <row r="18" spans="1:7" outlineLevel="2" x14ac:dyDescent="0.45">
      <c r="A18" s="1"/>
      <c r="B18" s="29" t="s">
        <v>361</v>
      </c>
      <c r="C18" s="1">
        <f>SUBTOTAL(1,C16:C17)</f>
        <v>75</v>
      </c>
      <c r="D18" s="1">
        <f>SUBTOTAL(1,D16:D17)</f>
        <v>50</v>
      </c>
      <c r="E18" s="1">
        <f>SUBTOTAL(1,E16:E17)</f>
        <v>80</v>
      </c>
      <c r="F18" s="28"/>
      <c r="G18" s="1"/>
    </row>
    <row r="19" spans="1:7" outlineLevel="1" x14ac:dyDescent="0.45">
      <c r="A19" s="1"/>
      <c r="B19" s="1"/>
      <c r="C19" s="1"/>
      <c r="D19" s="1"/>
      <c r="E19" s="1"/>
      <c r="F19" s="28">
        <f>SUBTOTAL(5,F16:F17)</f>
        <v>66.666666666666671</v>
      </c>
      <c r="G19" s="29" t="s">
        <v>355</v>
      </c>
    </row>
    <row r="20" spans="1:7" x14ac:dyDescent="0.45">
      <c r="A20" s="1"/>
      <c r="B20" s="29" t="s">
        <v>362</v>
      </c>
      <c r="C20" s="1">
        <f>SUBTOTAL(1,C4:C17)</f>
        <v>80.555555555555557</v>
      </c>
      <c r="D20" s="1">
        <f>SUBTOTAL(1,D4:D17)</f>
        <v>71.111111111111114</v>
      </c>
      <c r="E20" s="1">
        <f>SUBTOTAL(1,E4:E17)</f>
        <v>84.444444444444443</v>
      </c>
      <c r="F20" s="28"/>
      <c r="G20" s="29"/>
    </row>
    <row r="21" spans="1:7" x14ac:dyDescent="0.45">
      <c r="A21" s="1"/>
      <c r="B21" s="1"/>
      <c r="C21" s="1"/>
      <c r="D21" s="1"/>
      <c r="E21" s="1"/>
      <c r="F21" s="28">
        <f>SUBTOTAL(5,F4:F17)</f>
        <v>66.666666666666671</v>
      </c>
      <c r="G21" s="29" t="s">
        <v>356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B17" sqref="B17"/>
    </sheetView>
  </sheetViews>
  <sheetFormatPr defaultRowHeight="17" x14ac:dyDescent="0.45"/>
  <cols>
    <col min="1" max="2" width="11.4140625" bestFit="1" customWidth="1"/>
    <col min="3" max="4" width="6.75" bestFit="1" customWidth="1"/>
    <col min="5" max="5" width="6.83203125" bestFit="1" customWidth="1"/>
  </cols>
  <sheetData>
    <row r="1" spans="1:9" ht="21" x14ac:dyDescent="0.45">
      <c r="A1" s="36" t="s">
        <v>217</v>
      </c>
      <c r="B1" s="36"/>
      <c r="C1" s="36"/>
      <c r="D1" s="36"/>
      <c r="E1" s="36"/>
      <c r="F1" s="36"/>
      <c r="G1" s="36"/>
      <c r="H1" s="36"/>
      <c r="I1" s="36"/>
    </row>
    <row r="3" spans="1:9" x14ac:dyDescent="0.45">
      <c r="A3" s="4" t="s">
        <v>65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G3" s="4" t="s">
        <v>193</v>
      </c>
      <c r="H3" s="4" t="s">
        <v>223</v>
      </c>
      <c r="I3" s="4" t="s">
        <v>152</v>
      </c>
    </row>
    <row r="4" spans="1:9" x14ac:dyDescent="0.45">
      <c r="A4" s="4" t="s">
        <v>224</v>
      </c>
      <c r="B4" s="4" t="s">
        <v>225</v>
      </c>
      <c r="C4" s="7">
        <v>45146</v>
      </c>
      <c r="D4" s="4">
        <v>25</v>
      </c>
      <c r="E4" s="4">
        <v>5</v>
      </c>
      <c r="F4" s="4">
        <v>1</v>
      </c>
      <c r="G4" s="4">
        <f>SUM(D4:E4)</f>
        <v>30</v>
      </c>
      <c r="H4" s="6">
        <f>E4*IF(B4="A",1000,IF(B4="B",2000,3000))</f>
        <v>5000</v>
      </c>
      <c r="I4" s="4">
        <f>_xlfn.RANK.EQ(H4,$H$4:$H$10)</f>
        <v>5</v>
      </c>
    </row>
    <row r="5" spans="1:9" x14ac:dyDescent="0.45">
      <c r="A5" s="4" t="s">
        <v>226</v>
      </c>
      <c r="B5" s="4" t="s">
        <v>227</v>
      </c>
      <c r="C5" s="7">
        <v>45128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6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45">
      <c r="A6" s="4" t="s">
        <v>224</v>
      </c>
      <c r="B6" s="4" t="s">
        <v>227</v>
      </c>
      <c r="C6" s="7">
        <v>45170</v>
      </c>
      <c r="D6" s="4">
        <v>55</v>
      </c>
      <c r="E6" s="4">
        <v>9</v>
      </c>
      <c r="F6" s="4">
        <v>1</v>
      </c>
      <c r="G6" s="4">
        <f t="shared" si="0"/>
        <v>64</v>
      </c>
      <c r="H6" s="6">
        <f t="shared" si="1"/>
        <v>18000</v>
      </c>
      <c r="I6" s="4">
        <f t="shared" si="2"/>
        <v>2</v>
      </c>
    </row>
    <row r="7" spans="1:9" x14ac:dyDescent="0.45">
      <c r="A7" s="4" t="s">
        <v>226</v>
      </c>
      <c r="B7" s="4" t="s">
        <v>225</v>
      </c>
      <c r="C7" s="7">
        <v>45170</v>
      </c>
      <c r="D7" s="4">
        <v>40</v>
      </c>
      <c r="E7" s="4">
        <v>2</v>
      </c>
      <c r="F7" s="4">
        <v>1</v>
      </c>
      <c r="G7" s="4">
        <f t="shared" si="0"/>
        <v>42</v>
      </c>
      <c r="H7" s="6">
        <f t="shared" si="1"/>
        <v>2000</v>
      </c>
      <c r="I7" s="4">
        <f t="shared" si="2"/>
        <v>6</v>
      </c>
    </row>
    <row r="8" spans="1:9" x14ac:dyDescent="0.45">
      <c r="A8" s="4" t="s">
        <v>228</v>
      </c>
      <c r="B8" s="4" t="s">
        <v>227</v>
      </c>
      <c r="C8" s="7">
        <v>45171</v>
      </c>
      <c r="D8" s="4">
        <v>60</v>
      </c>
      <c r="E8" s="4">
        <v>0</v>
      </c>
      <c r="F8" s="4">
        <v>1</v>
      </c>
      <c r="G8" s="4">
        <f t="shared" si="0"/>
        <v>60</v>
      </c>
      <c r="H8" s="6">
        <f t="shared" si="1"/>
        <v>0</v>
      </c>
      <c r="I8" s="4">
        <f t="shared" si="2"/>
        <v>7</v>
      </c>
    </row>
    <row r="9" spans="1:9" x14ac:dyDescent="0.45">
      <c r="A9" s="4" t="s">
        <v>229</v>
      </c>
      <c r="B9" s="4" t="s">
        <v>225</v>
      </c>
      <c r="C9" s="7">
        <v>44987</v>
      </c>
      <c r="D9" s="4">
        <v>25</v>
      </c>
      <c r="E9" s="4">
        <v>10</v>
      </c>
      <c r="F9" s="4">
        <v>1</v>
      </c>
      <c r="G9" s="4">
        <f t="shared" si="0"/>
        <v>35</v>
      </c>
      <c r="H9" s="6">
        <f t="shared" si="1"/>
        <v>10000</v>
      </c>
      <c r="I9" s="4">
        <f t="shared" si="2"/>
        <v>3</v>
      </c>
    </row>
    <row r="10" spans="1:9" x14ac:dyDescent="0.45">
      <c r="A10" s="4" t="s">
        <v>228</v>
      </c>
      <c r="B10" s="4" t="s">
        <v>230</v>
      </c>
      <c r="C10" s="7">
        <v>44967</v>
      </c>
      <c r="D10" s="4">
        <v>35</v>
      </c>
      <c r="E10" s="4">
        <v>10</v>
      </c>
      <c r="F10" s="4">
        <v>1</v>
      </c>
      <c r="G10" s="4">
        <f t="shared" si="0"/>
        <v>45</v>
      </c>
      <c r="H10" s="6">
        <f t="shared" si="1"/>
        <v>30000</v>
      </c>
      <c r="I10" s="4">
        <f t="shared" si="2"/>
        <v>1</v>
      </c>
    </row>
    <row r="13" spans="1:9" x14ac:dyDescent="0.45">
      <c r="A13" s="31" t="s">
        <v>219</v>
      </c>
      <c r="B13" t="s">
        <v>363</v>
      </c>
    </row>
    <row r="15" spans="1:9" x14ac:dyDescent="0.45">
      <c r="A15" s="31" t="s">
        <v>367</v>
      </c>
      <c r="B15" s="31" t="s">
        <v>366</v>
      </c>
    </row>
    <row r="16" spans="1:9" x14ac:dyDescent="0.45">
      <c r="A16" s="31" t="s">
        <v>364</v>
      </c>
      <c r="B16" t="s">
        <v>225</v>
      </c>
      <c r="C16" t="s">
        <v>227</v>
      </c>
      <c r="D16" t="s">
        <v>230</v>
      </c>
      <c r="E16" t="s">
        <v>365</v>
      </c>
    </row>
    <row r="17" spans="1:5" x14ac:dyDescent="0.45">
      <c r="A17" s="32" t="s">
        <v>228</v>
      </c>
      <c r="B17" t="s">
        <v>368</v>
      </c>
      <c r="C17">
        <v>0</v>
      </c>
      <c r="D17">
        <v>30000</v>
      </c>
      <c r="E17">
        <v>30000</v>
      </c>
    </row>
    <row r="18" spans="1:5" x14ac:dyDescent="0.45">
      <c r="A18" s="32" t="s">
        <v>229</v>
      </c>
      <c r="B18">
        <v>10000</v>
      </c>
      <c r="C18" t="s">
        <v>368</v>
      </c>
      <c r="D18" t="s">
        <v>368</v>
      </c>
      <c r="E18">
        <v>10000</v>
      </c>
    </row>
    <row r="19" spans="1:5" x14ac:dyDescent="0.45">
      <c r="A19" s="32" t="s">
        <v>226</v>
      </c>
      <c r="B19">
        <v>2000</v>
      </c>
      <c r="C19">
        <v>8000</v>
      </c>
      <c r="D19" t="s">
        <v>368</v>
      </c>
      <c r="E19">
        <v>10000</v>
      </c>
    </row>
    <row r="20" spans="1:5" x14ac:dyDescent="0.45">
      <c r="A20" s="32" t="s">
        <v>224</v>
      </c>
      <c r="B20">
        <v>5000</v>
      </c>
      <c r="C20">
        <v>18000</v>
      </c>
      <c r="D20" t="s">
        <v>368</v>
      </c>
      <c r="E20">
        <v>23000</v>
      </c>
    </row>
    <row r="21" spans="1:5" x14ac:dyDescent="0.45">
      <c r="A21" s="32" t="s">
        <v>365</v>
      </c>
      <c r="B21">
        <v>17000</v>
      </c>
      <c r="C21">
        <v>26000</v>
      </c>
      <c r="D21">
        <v>30000</v>
      </c>
      <c r="E21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I3" sqref="E3:I8"/>
    </sheetView>
  </sheetViews>
  <sheetFormatPr defaultRowHeight="17" x14ac:dyDescent="0.45"/>
  <cols>
    <col min="1" max="2" width="12.58203125" customWidth="1"/>
    <col min="3" max="3" width="5.58203125" customWidth="1"/>
    <col min="5" max="5" width="10.83203125" bestFit="1" customWidth="1"/>
  </cols>
  <sheetData>
    <row r="1" spans="1:9" ht="17.5" thickBot="1" x14ac:dyDescent="0.5"/>
    <row r="2" spans="1:9" ht="17.5" thickBot="1" x14ac:dyDescent="0.5">
      <c r="A2" s="41" t="s">
        <v>231</v>
      </c>
      <c r="B2" s="42"/>
      <c r="F2" s="43" t="s">
        <v>236</v>
      </c>
      <c r="G2" s="43"/>
      <c r="H2" s="43"/>
      <c r="I2" s="43"/>
    </row>
    <row r="3" spans="1:9" x14ac:dyDescent="0.45">
      <c r="A3" s="15" t="s">
        <v>232</v>
      </c>
      <c r="B3" s="16">
        <v>5000</v>
      </c>
      <c r="E3" s="23">
        <f>B7/B6</f>
        <v>0.6</v>
      </c>
      <c r="F3" s="14">
        <v>1500</v>
      </c>
      <c r="G3" s="14">
        <v>2000</v>
      </c>
      <c r="H3" s="14">
        <v>2500</v>
      </c>
      <c r="I3" s="14">
        <v>3000</v>
      </c>
    </row>
    <row r="4" spans="1:9" x14ac:dyDescent="0.45">
      <c r="A4" s="17" t="s">
        <v>168</v>
      </c>
      <c r="B4" s="18">
        <v>1000</v>
      </c>
      <c r="D4" s="43" t="s">
        <v>237</v>
      </c>
      <c r="E4" s="21">
        <v>1000000</v>
      </c>
      <c r="F4" s="23">
        <f t="dataTable" ref="F4:I8" dt2D="1" dtr="1" r1="B4" r2="B5"/>
        <v>0.8666666666666667</v>
      </c>
      <c r="G4" s="23">
        <v>0.9</v>
      </c>
      <c r="H4" s="23">
        <v>0.92</v>
      </c>
      <c r="I4" s="23">
        <v>0.93333333333333335</v>
      </c>
    </row>
    <row r="5" spans="1:9" x14ac:dyDescent="0.45">
      <c r="A5" s="17" t="s">
        <v>233</v>
      </c>
      <c r="B5" s="18">
        <v>2000000</v>
      </c>
      <c r="D5" s="43"/>
      <c r="E5" s="21">
        <v>1500000</v>
      </c>
      <c r="F5" s="23">
        <v>0.8</v>
      </c>
      <c r="G5" s="23">
        <v>0.85</v>
      </c>
      <c r="H5" s="23">
        <v>0.88</v>
      </c>
      <c r="I5" s="23">
        <v>0.9</v>
      </c>
    </row>
    <row r="6" spans="1:9" x14ac:dyDescent="0.45">
      <c r="A6" s="17" t="s">
        <v>150</v>
      </c>
      <c r="B6" s="18">
        <f>B3*B4</f>
        <v>5000000</v>
      </c>
      <c r="D6" s="43"/>
      <c r="E6" s="21">
        <v>2000000</v>
      </c>
      <c r="F6" s="23">
        <v>0.73333333333333328</v>
      </c>
      <c r="G6" s="23">
        <v>0.8</v>
      </c>
      <c r="H6" s="23">
        <v>0.84</v>
      </c>
      <c r="I6" s="23">
        <v>0.8666666666666667</v>
      </c>
    </row>
    <row r="7" spans="1:9" x14ac:dyDescent="0.45">
      <c r="A7" s="17" t="s">
        <v>234</v>
      </c>
      <c r="B7" s="18">
        <f>B6-B5</f>
        <v>3000000</v>
      </c>
      <c r="D7" s="43"/>
      <c r="E7" s="21">
        <v>2500000</v>
      </c>
      <c r="F7" s="23">
        <v>0.66666666666666663</v>
      </c>
      <c r="G7" s="23">
        <v>0.75</v>
      </c>
      <c r="H7" s="23">
        <v>0.8</v>
      </c>
      <c r="I7" s="23">
        <v>0.83333333333333337</v>
      </c>
    </row>
    <row r="8" spans="1:9" ht="17.5" thickBot="1" x14ac:dyDescent="0.5">
      <c r="A8" s="19" t="s">
        <v>235</v>
      </c>
      <c r="B8" s="20">
        <f>B7/B6</f>
        <v>0.6</v>
      </c>
      <c r="D8" s="43"/>
      <c r="E8" s="21">
        <v>3000000</v>
      </c>
      <c r="F8" s="23">
        <v>0.6</v>
      </c>
      <c r="G8" s="23">
        <v>0.7</v>
      </c>
      <c r="H8" s="23">
        <v>0.76</v>
      </c>
      <c r="I8" s="23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I24" sqref="I24"/>
    </sheetView>
  </sheetViews>
  <sheetFormatPr defaultRowHeight="17" x14ac:dyDescent="0.45"/>
  <cols>
    <col min="1" max="1" width="9.5" bestFit="1" customWidth="1"/>
    <col min="5" max="5" width="10.08203125" customWidth="1"/>
    <col min="7" max="7" width="9.25" bestFit="1" customWidth="1"/>
  </cols>
  <sheetData>
    <row r="1" spans="1:7" ht="21" x14ac:dyDescent="0.45">
      <c r="A1" s="36" t="s">
        <v>238</v>
      </c>
      <c r="B1" s="36"/>
      <c r="C1" s="36"/>
      <c r="D1" s="36"/>
      <c r="E1" s="36"/>
      <c r="F1" s="36"/>
      <c r="G1" s="36"/>
    </row>
    <row r="3" spans="1:7" x14ac:dyDescent="0.45">
      <c r="A3" s="4" t="s">
        <v>239</v>
      </c>
      <c r="B3" s="4" t="s">
        <v>240</v>
      </c>
      <c r="C3" s="4" t="s">
        <v>241</v>
      </c>
      <c r="D3" s="4" t="s">
        <v>242</v>
      </c>
      <c r="E3" s="4" t="s">
        <v>243</v>
      </c>
      <c r="F3" s="4" t="s">
        <v>244</v>
      </c>
      <c r="G3" s="4" t="s">
        <v>1</v>
      </c>
    </row>
    <row r="4" spans="1:7" x14ac:dyDescent="0.45">
      <c r="A4" s="4" t="s">
        <v>245</v>
      </c>
      <c r="B4" s="4" t="s">
        <v>278</v>
      </c>
      <c r="C4" s="10">
        <v>35000</v>
      </c>
      <c r="D4" s="4">
        <v>15</v>
      </c>
      <c r="E4" s="10">
        <f>C4*D4</f>
        <v>525000</v>
      </c>
      <c r="F4" s="4" t="s">
        <v>246</v>
      </c>
      <c r="G4" s="4" t="s">
        <v>247</v>
      </c>
    </row>
    <row r="5" spans="1:7" x14ac:dyDescent="0.45">
      <c r="A5" s="4" t="s">
        <v>248</v>
      </c>
      <c r="B5" s="4" t="s">
        <v>277</v>
      </c>
      <c r="C5" s="10">
        <v>450</v>
      </c>
      <c r="D5" s="4">
        <v>20</v>
      </c>
      <c r="E5" s="10">
        <f t="shared" ref="E5:E18" si="0">C5*D5</f>
        <v>9000</v>
      </c>
      <c r="F5" s="4" t="s">
        <v>249</v>
      </c>
      <c r="G5" s="4" t="s">
        <v>250</v>
      </c>
    </row>
    <row r="6" spans="1:7" x14ac:dyDescent="0.45">
      <c r="A6" s="4" t="s">
        <v>248</v>
      </c>
      <c r="B6" s="4" t="s">
        <v>251</v>
      </c>
      <c r="C6" s="10">
        <v>420</v>
      </c>
      <c r="D6" s="4">
        <v>10</v>
      </c>
      <c r="E6" s="10">
        <f t="shared" si="0"/>
        <v>4200</v>
      </c>
      <c r="F6" s="4" t="s">
        <v>246</v>
      </c>
      <c r="G6" s="4" t="s">
        <v>247</v>
      </c>
    </row>
    <row r="7" spans="1:7" x14ac:dyDescent="0.45">
      <c r="A7" s="4" t="s">
        <v>248</v>
      </c>
      <c r="B7" s="4" t="s">
        <v>252</v>
      </c>
      <c r="C7" s="10">
        <v>10580</v>
      </c>
      <c r="D7" s="4">
        <v>10</v>
      </c>
      <c r="E7" s="10">
        <f t="shared" si="0"/>
        <v>105800</v>
      </c>
      <c r="F7" s="4" t="s">
        <v>253</v>
      </c>
      <c r="G7" s="4" t="s">
        <v>254</v>
      </c>
    </row>
    <row r="8" spans="1:7" x14ac:dyDescent="0.45">
      <c r="A8" s="4" t="s">
        <v>255</v>
      </c>
      <c r="B8" s="4" t="s">
        <v>276</v>
      </c>
      <c r="C8" s="10">
        <v>600</v>
      </c>
      <c r="D8" s="4">
        <v>11</v>
      </c>
      <c r="E8" s="10">
        <f t="shared" si="0"/>
        <v>6600</v>
      </c>
      <c r="F8" s="4" t="s">
        <v>256</v>
      </c>
      <c r="G8" s="4" t="s">
        <v>257</v>
      </c>
    </row>
    <row r="9" spans="1:7" x14ac:dyDescent="0.45">
      <c r="A9" s="4" t="s">
        <v>258</v>
      </c>
      <c r="B9" s="4" t="s">
        <v>276</v>
      </c>
      <c r="C9" s="10">
        <v>600</v>
      </c>
      <c r="D9" s="4">
        <v>5</v>
      </c>
      <c r="E9" s="10">
        <f t="shared" si="0"/>
        <v>3000</v>
      </c>
      <c r="F9" s="4" t="s">
        <v>256</v>
      </c>
      <c r="G9" s="4" t="s">
        <v>257</v>
      </c>
    </row>
    <row r="10" spans="1:7" x14ac:dyDescent="0.45">
      <c r="A10" s="4" t="s">
        <v>258</v>
      </c>
      <c r="B10" s="4" t="s">
        <v>259</v>
      </c>
      <c r="C10" s="10">
        <v>4560</v>
      </c>
      <c r="D10" s="4">
        <v>19</v>
      </c>
      <c r="E10" s="10">
        <f t="shared" si="0"/>
        <v>86640</v>
      </c>
      <c r="F10" s="4" t="s">
        <v>253</v>
      </c>
      <c r="G10" s="4" t="s">
        <v>254</v>
      </c>
    </row>
    <row r="11" spans="1:7" x14ac:dyDescent="0.45">
      <c r="A11" s="4" t="s">
        <v>260</v>
      </c>
      <c r="B11" s="4" t="s">
        <v>261</v>
      </c>
      <c r="C11" s="10">
        <v>980</v>
      </c>
      <c r="D11" s="4">
        <v>30</v>
      </c>
      <c r="E11" s="10">
        <f t="shared" si="0"/>
        <v>29400</v>
      </c>
      <c r="F11" s="4" t="s">
        <v>262</v>
      </c>
      <c r="G11" s="4" t="s">
        <v>263</v>
      </c>
    </row>
    <row r="12" spans="1:7" x14ac:dyDescent="0.45">
      <c r="A12" s="4" t="s">
        <v>264</v>
      </c>
      <c r="B12" s="4" t="s">
        <v>252</v>
      </c>
      <c r="C12" s="10">
        <v>10580</v>
      </c>
      <c r="D12" s="4">
        <v>11</v>
      </c>
      <c r="E12" s="10">
        <f t="shared" si="0"/>
        <v>116380</v>
      </c>
      <c r="F12" s="4" t="s">
        <v>253</v>
      </c>
      <c r="G12" s="4" t="s">
        <v>254</v>
      </c>
    </row>
    <row r="13" spans="1:7" x14ac:dyDescent="0.45">
      <c r="A13" s="4" t="s">
        <v>265</v>
      </c>
      <c r="B13" s="4" t="s">
        <v>275</v>
      </c>
      <c r="C13" s="10">
        <v>1200</v>
      </c>
      <c r="D13" s="4">
        <v>60</v>
      </c>
      <c r="E13" s="10">
        <f t="shared" si="0"/>
        <v>72000</v>
      </c>
      <c r="F13" s="4" t="s">
        <v>266</v>
      </c>
      <c r="G13" s="4" t="s">
        <v>267</v>
      </c>
    </row>
    <row r="14" spans="1:7" x14ac:dyDescent="0.45">
      <c r="A14" s="4" t="s">
        <v>268</v>
      </c>
      <c r="B14" s="4" t="s">
        <v>261</v>
      </c>
      <c r="C14" s="10">
        <v>9800</v>
      </c>
      <c r="D14" s="4">
        <v>15</v>
      </c>
      <c r="E14" s="10">
        <f t="shared" si="0"/>
        <v>147000</v>
      </c>
      <c r="F14" s="4" t="s">
        <v>269</v>
      </c>
      <c r="G14" s="4" t="s">
        <v>270</v>
      </c>
    </row>
    <row r="15" spans="1:7" x14ac:dyDescent="0.45">
      <c r="A15" s="4" t="s">
        <v>271</v>
      </c>
      <c r="B15" s="4" t="s">
        <v>272</v>
      </c>
      <c r="C15" s="10">
        <v>20000</v>
      </c>
      <c r="D15" s="4">
        <v>24</v>
      </c>
      <c r="E15" s="10">
        <f t="shared" si="0"/>
        <v>480000</v>
      </c>
      <c r="F15" s="4" t="s">
        <v>273</v>
      </c>
      <c r="G15" s="4" t="s">
        <v>274</v>
      </c>
    </row>
    <row r="16" spans="1:7" x14ac:dyDescent="0.45">
      <c r="A16" s="4" t="s">
        <v>245</v>
      </c>
      <c r="B16" s="4" t="s">
        <v>272</v>
      </c>
      <c r="C16" s="10">
        <v>20000</v>
      </c>
      <c r="D16" s="4">
        <v>40</v>
      </c>
      <c r="E16" s="10">
        <f t="shared" si="0"/>
        <v>800000</v>
      </c>
      <c r="F16" s="4" t="s">
        <v>273</v>
      </c>
      <c r="G16" s="4" t="s">
        <v>274</v>
      </c>
    </row>
    <row r="17" spans="1:7" x14ac:dyDescent="0.45">
      <c r="A17" s="4" t="s">
        <v>245</v>
      </c>
      <c r="B17" s="4" t="s">
        <v>275</v>
      </c>
      <c r="C17" s="10">
        <v>1200</v>
      </c>
      <c r="D17" s="4">
        <v>20</v>
      </c>
      <c r="E17" s="10">
        <f t="shared" si="0"/>
        <v>24000</v>
      </c>
      <c r="F17" s="4" t="s">
        <v>266</v>
      </c>
      <c r="G17" s="4" t="s">
        <v>267</v>
      </c>
    </row>
    <row r="18" spans="1:7" x14ac:dyDescent="0.45">
      <c r="A18" s="4" t="s">
        <v>245</v>
      </c>
      <c r="B18" s="4" t="s">
        <v>259</v>
      </c>
      <c r="C18" s="10">
        <v>4560</v>
      </c>
      <c r="D18" s="4">
        <v>20</v>
      </c>
      <c r="E18" s="10">
        <f t="shared" si="0"/>
        <v>91200</v>
      </c>
      <c r="F18" s="4" t="s">
        <v>253</v>
      </c>
      <c r="G18" s="4" t="s">
        <v>254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50800</xdr:colOff>
                    <xdr:row>19</xdr:row>
                    <xdr:rowOff>0</xdr:rowOff>
                  </from>
                  <to>
                    <xdr:col>4</xdr:col>
                    <xdr:colOff>0</xdr:colOff>
                    <xdr:row>20</xdr:row>
                    <xdr:rowOff>203200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정규 김</cp:lastModifiedBy>
  <dcterms:created xsi:type="dcterms:W3CDTF">2023-04-27T08:01:32Z</dcterms:created>
  <dcterms:modified xsi:type="dcterms:W3CDTF">2024-08-07T07:38:25Z</dcterms:modified>
</cp:coreProperties>
</file>