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나\Desktop\"/>
    </mc:Choice>
  </mc:AlternateContent>
  <xr:revisionPtr revIDLastSave="0" documentId="13_ncr:1_{001C5A62-D7E6-4080-A7A3-A07C32A79BE8}" xr6:coauthVersionLast="47" xr6:coauthVersionMax="47" xr10:uidLastSave="{00000000-0000-0000-0000-000000000000}"/>
  <bookViews>
    <workbookView xWindow="-120" yWindow="-120" windowWidth="29040" windowHeight="15840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eta.MID" hidden="1" xlm="1">#NAME?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D35" i="11"/>
  <c r="I16" i="11"/>
  <c r="I17" i="11"/>
  <c r="I18" i="11"/>
  <c r="I19" i="11"/>
  <c r="I20" i="11"/>
  <c r="I21" i="11"/>
  <c r="I22" i="11"/>
  <c r="I23" i="11"/>
  <c r="I24" i="11"/>
  <c r="I15" i="11"/>
  <c r="D24" i="11"/>
  <c r="I4" i="11"/>
  <c r="I5" i="11"/>
  <c r="I6" i="11"/>
  <c r="I7" i="11"/>
  <c r="I8" i="11"/>
  <c r="I9" i="11"/>
  <c r="I10" i="11"/>
  <c r="I11" i="11"/>
  <c r="I3" i="11"/>
  <c r="D4" i="11" a="1"/>
  <c r="D4" i="11" s="1"/>
  <c r="D5" i="11" a="1"/>
  <c r="D5" i="11"/>
  <c r="D6" i="11" a="1"/>
  <c r="D6" i="11" s="1"/>
  <c r="D7" i="11" a="1"/>
  <c r="D7" i="11"/>
  <c r="D8" i="11" a="1"/>
  <c r="D8" i="11" s="1"/>
  <c r="D9" i="11" a="1"/>
  <c r="D9" i="11"/>
  <c r="D10" i="11" a="1"/>
  <c r="D10" i="11" s="1"/>
  <c r="D11" i="11" a="1"/>
  <c r="D11" i="11"/>
  <c r="D3" i="11" a="1"/>
  <c r="D3" i="11" s="1"/>
  <c r="D5" i="7"/>
  <c r="D6" i="7"/>
  <c r="D7" i="7"/>
  <c r="D8" i="7"/>
  <c r="D9" i="7"/>
  <c r="D10" i="7"/>
  <c r="D11" i="7"/>
  <c r="D12" i="7"/>
  <c r="D13" i="7"/>
  <c r="D4" i="7"/>
  <c r="E20" i="5"/>
  <c r="D20" i="5"/>
  <c r="E14" i="5"/>
  <c r="D14" i="5"/>
  <c r="E8" i="5"/>
  <c r="E22" i="5" s="1"/>
  <c r="D8" i="5"/>
  <c r="D22" i="5" s="1"/>
  <c r="E21" i="5"/>
  <c r="D21" i="5"/>
  <c r="E15" i="5"/>
  <c r="D15" i="5"/>
  <c r="E9" i="5"/>
  <c r="D9" i="5"/>
  <c r="E4" i="8"/>
  <c r="E5" i="8"/>
  <c r="E6" i="8"/>
  <c r="E7" i="8"/>
  <c r="E8" i="8"/>
  <c r="B5" i="6"/>
  <c r="C8" i="6" s="1"/>
  <c r="F4" i="5"/>
  <c r="F16" i="5"/>
  <c r="F17" i="5"/>
  <c r="F20" i="5" s="1"/>
  <c r="F11" i="5"/>
  <c r="F5" i="5"/>
  <c r="F6" i="5"/>
  <c r="F18" i="5"/>
  <c r="F12" i="5"/>
  <c r="F7" i="5"/>
  <c r="F13" i="5"/>
  <c r="F19" i="5"/>
  <c r="F10" i="5"/>
  <c r="F15" i="5" s="1"/>
  <c r="F21" i="5" l="1"/>
  <c r="F14" i="5"/>
  <c r="D23" i="5"/>
  <c r="F8" i="5"/>
  <c r="F22" i="5" s="1"/>
  <c r="E23" i="5"/>
  <c r="F9" i="5"/>
  <c r="F23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<sst xmlns="http://schemas.openxmlformats.org/spreadsheetml/2006/main" count="318" uniqueCount="243">
  <si>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</si>
  <si>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</si>
  <si>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</si>
  <si>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</si>
  <si>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</si>
  <si>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</si>
  <si>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</si>
  <si>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</si>
  <si>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</si>
  <si>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</si>
  <si>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</si>
  <si>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</si>
  <si>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</si>
  <si>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</si>
  <si>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</si>
  <si>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</si>
  <si>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</si>
  <si>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</si>
  <si>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</si>
  <si>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</si>
  <si>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</si>
  <si>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</si>
  <si>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</si>
  <si>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</si>
  <si>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</si>
  <si>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</si>
  <si>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</si>
  <si>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</si>
  <si>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</si>
  <si>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</si>
  <si>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</si>
  <si>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</si>
  <si>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</si>
  <si>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</si>
  <si>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</si>
  <si>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</si>
  <si>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</si>
  <si>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</si>
  <si>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</si>
  <si>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</si>
  <si>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</si>
  <si>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</si>
  <si>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</si>
  <si>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</si>
  <si>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</si>
  <si>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</si>
  <si>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</si>
  <si>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</si>
  <si>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</si>
  <si>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</si>
  <si>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</si>
  <si>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</si>
  <si>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</si>
  <si>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</si>
  <si>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</si>
  <si>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</si>
  <si>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</si>
  <si>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</si>
  <si>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</si>
  <si>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</si>
  <si>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</si>
  <si>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</si>
  <si>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</si>
  <si>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</si>
  <si>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</si>
  <si>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</si>
  <si>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</si>
  <si>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</si>
  <si>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</si>
  <si>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</si>
  <si>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</si>
  <si>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</si>
  <si>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</si>
  <si>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</si>
  <si>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</si>
  <si>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</si>
  <si>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</si>
  <si>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</si>
  <si>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</si>
  <si>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</si>
  <si>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</si>
  <si>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</si>
  <si>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</si>
  <si>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</si>
  <si>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</si>
  <si>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</si>
  <si>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</si>
  <si>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</si>
  <si>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</si>
  <si>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</si>
  <si>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</si>
  <si>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</si>
  <si>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</si>
  <si>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</si>
  <si>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</si>
  <si>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</si>
  <si>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</si>
  <si>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</si>
  <si>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</si>
  <si>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</si>
  <si>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</si>
  <si>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</si>
  <si>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</si>
  <si>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</si>
  <si>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</si>
  <si>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</si>
  <si>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</si>
  <si>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</si>
  <si>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</si>
  <si>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</si>
  <si>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</si>
  <si>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</si>
  <si>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</si>
  <si>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</si>
  <si>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</si>
  <si>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</si>
  <si>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</si>
  <si>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</si>
  <si>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</si>
  <si>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</si>
  <si>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</si>
  <si>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</si>
  <si>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</si>
  <si>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</si>
  <si>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</si>
  <si>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</si>
  <si>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</si>
  <si>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</si>
  <si>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</si>
  <si>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</si>
  <si>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</si>
  <si>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</si>
  <si>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</si>
  <si>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</si>
  <si>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</si>
  <si>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</si>
  <si>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</si>
  <si>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</si>
  <si>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</si>
  <si>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</si>
  <si>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</si>
  <si>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</si>
  <si>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</si>
  <si>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</si>
  <si>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</si>
  <si>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</si>
  <si>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</si>
  <si>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</si>
  <si>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</si>
  <si>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</si>
  <si>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</si>
  <si>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</si>
  <si>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</si>
  <si>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</si>
  <si>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</si>
  <si>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</si>
  <si>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</si>
  <si>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</si>
  <si>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</si>
  <si>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</si>
  <si>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</si>
  <si>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</si>
  <si>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</si>
  <si>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</si>
  <si>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</si>
  <si>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</si>
  <si>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</si>
  <si>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</si>
  <si>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</si>
  <si>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</si>
  <si>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</si>
  <si>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</si>
  <si>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</si>
  <si>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</si>
  <si>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</si>
  <si>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</si>
  <si>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</si>
  <si>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</si>
  <si>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</si>
  <si>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</si>
  <si>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</si>
  <si>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</si>
  <si>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</si>
  <si>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</si>
  <si>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</si>
  <si>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</si>
  <si>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</si>
  <si>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</si>
  <si>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</si>
  <si>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</si>
  <si>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</si>
  <si>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</si>
  <si>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</si>
  <si>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</si>
  <si>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</si>
  <si>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</si>
  <si>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</si>
  <si>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</si>
  <si>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</si>
  <si>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</si>
  <si>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</si>
  <si>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</si>
  <si>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</si>
  <si>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</si>
  <si>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</si>
  <si>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</si>
  <si>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</si>
  <si>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</si>
  <si>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</si>
  <si>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</si>
  <si>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</si>
  <si>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</si>
  <si>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★상공홈쇼핑 10월 판매 일정표★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</si>
  <si>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</si>
  <si>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</si>
  <si>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</si>
  <si>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</si>
  <si>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</si>
  <si>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</si>
  <si>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</si>
  <si>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</si>
  <si>
    <t>제조사</t>
    <phoneticPr fontId="1" type="noConversion"/>
  </si>
  <si>
    <t>차량명</t>
    <phoneticPr fontId="1" type="noConversion"/>
  </si>
  <si>
    <t>연료</t>
    <phoneticPr fontId="1" type="noConversion"/>
  </si>
  <si>
    <t>색상</t>
    <phoneticPr fontId="1" type="noConversion"/>
  </si>
  <si>
    <t>주행기록(km)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</si>
  <si>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</si>
  <si>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</si>
  <si>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</si>
  <si>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</si>
  <si>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SM6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</si>
  <si>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</si>
  <si>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</si>
  <si>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</si>
  <si>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</si>
  <si>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</si>
  <si>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</si>
  <si>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그래비티 블루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</si>
  <si>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</si>
  <si>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</si>
  <si>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</si>
  <si>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K5</t>
    <phoneticPr fontId="1" type="noConversion"/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</si>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</sst>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&quot;박&quot;"/>
    <numFmt numFmtId="181" formatCode="&quot;₩&quot;#,##0_);[Red]\(&quot;₩&quot;#,##0\)"/>
    <numFmt numFmtId="182" formatCode="#,##0,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82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9248F610-06C3-2AB3-F59F-1DC632315BAE}"/>
            </a:ext>
          </a:extLst>
        </xdr:cNvPr>
        <xdr:cNvSpPr/>
      </xdr:nvSpPr>
      <xdr:spPr>
        <a:xfrm>
          <a:off x="3333750" y="1304925"/>
          <a:ext cx="1371600" cy="6286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CAB4F7-8DF1-4045-A161-75C0EE774413}" name="표1" displayName="표1" ref="A3:F23" totalsRowShown="0" headerRowDxfId="0" dataDxfId="1" headerRowBorderDxfId="8" tableBorderDxfId="9" dataCellStyle="쉼표 [0]">
  <autoFilter ref="A3:F23" xr:uid="{70CAB4F7-8DF1-4045-A161-75C0EE774413}"/>
  <tableColumns count="6">
    <tableColumn id="1" xr3:uid="{9023498E-9933-4DD6-AA26-F2AA65048AC9}" name="분류" dataDxfId="7"/>
    <tableColumn id="2" xr3:uid="{DCA03D8D-D1F1-4E7E-85E6-6CB9AB0C9B90}" name="서비스명" dataDxfId="6"/>
    <tableColumn id="3" xr3:uid="{86003330-F83B-41DB-8C18-8F0AA7A10058}" name="담당부서" dataDxfId="5"/>
    <tableColumn id="4" xr3:uid="{A156BB32-736D-4F0B-A9DD-D6A62E913F4F}" name="정가" dataDxfId="4" dataCellStyle="쉼표 [0]"/>
    <tableColumn id="5" xr3:uid="{859E16CA-0597-4069-92A7-C0582C08CC92}" name="옵션비용" dataDxfId="3" dataCellStyle="쉼표 [0]"/>
    <tableColumn id="6" xr3:uid="{9A263BEE-A670-4A7F-9ED9-888447524108}" name="매출액" dataDxfId="2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zoomScale="235" zoomScaleNormal="235" workbookViewId="0">
      <selection activeCell="E11" sqref="E11"/>
    </sheetView>
  </sheetViews>
  <sheetFormatPr defaultRowHeight="16.5" x14ac:dyDescent="0.3"/>
  <cols>
    <col min="4" max="4" width="13.125" bestFit="1" customWidth="1"/>
    <col min="5" max="5" width="12.375" bestFit="1" customWidth="1"/>
    <col min="6" max="6" width="11.875" bestFit="1" customWidth="1"/>
  </cols>
  <sheetData>
    <row r="1" spans="1:6" x14ac:dyDescent="0.3">
      <c r="A1" t="s">
        <v>0</v>
      </c>
    </row>
    <row r="3" spans="1:6" x14ac:dyDescent="0.3">
      <c r="A3" s="1" t="s">
        <v>221</v>
      </c>
      <c r="B3" s="1" t="s">
        <v>222</v>
      </c>
      <c r="C3" s="1" t="s">
        <v>223</v>
      </c>
      <c r="D3" s="1" t="s">
        <v>224</v>
      </c>
      <c r="E3" s="1" t="s">
        <v>225</v>
      </c>
      <c r="F3" s="1" t="s">
        <v>183</v>
      </c>
    </row>
    <row r="4" spans="1:6" x14ac:dyDescent="0.3">
      <c r="A4" s="1" t="s">
        <v>226</v>
      </c>
      <c r="B4" s="1" t="s">
        <v>241</v>
      </c>
      <c r="C4" s="1" t="s">
        <v>234</v>
      </c>
      <c r="D4" s="1" t="s">
        <v>237</v>
      </c>
      <c r="E4" s="2">
        <v>118000</v>
      </c>
      <c r="F4" s="2">
        <v>12500000</v>
      </c>
    </row>
    <row r="5" spans="1:6" x14ac:dyDescent="0.3">
      <c r="A5" s="1" t="s">
        <v>227</v>
      </c>
      <c r="B5" s="1" t="s">
        <v>230</v>
      </c>
      <c r="C5" s="1" t="s">
        <v>235</v>
      </c>
      <c r="D5" s="1" t="s">
        <v>238</v>
      </c>
      <c r="E5" s="2">
        <v>54000</v>
      </c>
      <c r="F5" s="2">
        <v>14000000</v>
      </c>
    </row>
    <row r="6" spans="1:6" x14ac:dyDescent="0.3">
      <c r="A6" s="1" t="s">
        <v>228</v>
      </c>
      <c r="B6" s="1" t="s">
        <v>231</v>
      </c>
      <c r="C6" s="1" t="s">
        <v>236</v>
      </c>
      <c r="D6" s="1" t="s">
        <v>239</v>
      </c>
      <c r="E6" s="2">
        <v>64700</v>
      </c>
      <c r="F6" s="2">
        <v>13500000</v>
      </c>
    </row>
    <row r="7" spans="1:6" x14ac:dyDescent="0.3">
      <c r="A7" s="1" t="s">
        <v>226</v>
      </c>
      <c r="B7" s="1" t="s">
        <v>232</v>
      </c>
      <c r="C7" s="1" t="s">
        <v>236</v>
      </c>
      <c r="D7" s="1" t="s">
        <v>240</v>
      </c>
      <c r="E7" s="2">
        <v>77600</v>
      </c>
      <c r="F7" s="2">
        <v>23800000</v>
      </c>
    </row>
    <row r="8" spans="1:6" x14ac:dyDescent="0.3">
      <c r="A8" s="1" t="s">
        <v>229</v>
      </c>
      <c r="B8" s="1" t="s">
        <v>233</v>
      </c>
      <c r="C8" s="1" t="s">
        <v>235</v>
      </c>
      <c r="D8" s="1" t="s">
        <v>239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G19" sqref="G19"/>
    </sheetView>
  </sheetViews>
  <sheetFormatPr defaultRowHeight="16.5" x14ac:dyDescent="0.3"/>
  <cols>
    <col min="1" max="1" width="13.625" bestFit="1" customWidth="1"/>
    <col min="3" max="3" width="11.125" bestFit="1" customWidth="1"/>
    <col min="4" max="4" width="8.625" customWidth="1"/>
    <col min="7" max="7" width="13.375" bestFit="1" customWidth="1"/>
  </cols>
  <sheetData>
    <row r="1" spans="1:7" x14ac:dyDescent="0.3">
      <c r="C1" s="5" t="s">
        <v>212</v>
      </c>
    </row>
    <row r="3" spans="1:7" ht="17.25" x14ac:dyDescent="0.3">
      <c r="A3" s="24" t="s">
        <v>61</v>
      </c>
      <c r="B3" s="24" t="s">
        <v>62</v>
      </c>
      <c r="C3" s="24" t="s">
        <v>179</v>
      </c>
      <c r="D3" s="24" t="s">
        <v>178</v>
      </c>
      <c r="E3" s="24" t="s">
        <v>183</v>
      </c>
      <c r="F3" s="24" t="s">
        <v>63</v>
      </c>
      <c r="G3" s="24" t="s">
        <v>64</v>
      </c>
    </row>
    <row r="4" spans="1:7" x14ac:dyDescent="0.3">
      <c r="A4" s="6" t="s">
        <v>65</v>
      </c>
      <c r="B4" s="25" t="s">
        <v>66</v>
      </c>
      <c r="C4" s="17">
        <v>45574</v>
      </c>
      <c r="D4" s="25" t="s">
        <v>180</v>
      </c>
      <c r="E4" s="26">
        <v>49900</v>
      </c>
      <c r="F4" s="27">
        <v>6000</v>
      </c>
      <c r="G4" s="28">
        <v>269460000</v>
      </c>
    </row>
    <row r="5" spans="1:7" x14ac:dyDescent="0.3">
      <c r="A5" s="6" t="s">
        <v>67</v>
      </c>
      <c r="B5" s="25"/>
      <c r="C5" s="17">
        <v>45575</v>
      </c>
      <c r="D5" s="25"/>
      <c r="E5" s="26">
        <v>75000</v>
      </c>
      <c r="F5" s="27">
        <v>3500</v>
      </c>
      <c r="G5" s="28">
        <v>236250000</v>
      </c>
    </row>
    <row r="6" spans="1:7" x14ac:dyDescent="0.3">
      <c r="A6" s="6" t="s">
        <v>68</v>
      </c>
      <c r="B6" s="25"/>
      <c r="C6" s="17">
        <v>45576</v>
      </c>
      <c r="D6" s="25"/>
      <c r="E6" s="26">
        <v>36500</v>
      </c>
      <c r="F6" s="27">
        <v>8000</v>
      </c>
      <c r="G6" s="28">
        <v>262800000</v>
      </c>
    </row>
    <row r="7" spans="1:7" x14ac:dyDescent="0.3">
      <c r="A7" s="6" t="s">
        <v>69</v>
      </c>
      <c r="B7" s="25" t="s">
        <v>70</v>
      </c>
      <c r="C7" s="17">
        <v>45581</v>
      </c>
      <c r="D7" s="25" t="s">
        <v>181</v>
      </c>
      <c r="E7" s="26">
        <v>39900</v>
      </c>
      <c r="F7" s="27">
        <v>12000</v>
      </c>
      <c r="G7" s="28">
        <v>430920000</v>
      </c>
    </row>
    <row r="8" spans="1:7" x14ac:dyDescent="0.3">
      <c r="A8" s="6" t="s">
        <v>71</v>
      </c>
      <c r="B8" s="25"/>
      <c r="C8" s="17">
        <v>45582</v>
      </c>
      <c r="D8" s="25"/>
      <c r="E8" s="26">
        <v>66000</v>
      </c>
      <c r="F8" s="27">
        <v>5000</v>
      </c>
      <c r="G8" s="28">
        <v>297000000</v>
      </c>
    </row>
    <row r="9" spans="1:7" x14ac:dyDescent="0.3">
      <c r="A9" s="6" t="s">
        <v>72</v>
      </c>
      <c r="B9" s="25"/>
      <c r="C9" s="17">
        <v>45583</v>
      </c>
      <c r="D9" s="25"/>
      <c r="E9" s="26">
        <v>49900</v>
      </c>
      <c r="F9" s="27">
        <v>10000</v>
      </c>
      <c r="G9" s="28">
        <v>449100000</v>
      </c>
    </row>
    <row r="10" spans="1:7" x14ac:dyDescent="0.3">
      <c r="A10" s="6" t="s">
        <v>73</v>
      </c>
      <c r="B10" s="25" t="s">
        <v>74</v>
      </c>
      <c r="C10" s="17">
        <v>45588</v>
      </c>
      <c r="D10" s="25" t="s">
        <v>182</v>
      </c>
      <c r="E10" s="26">
        <v>89000</v>
      </c>
      <c r="F10" s="27">
        <v>4500</v>
      </c>
      <c r="G10" s="28">
        <v>360450000</v>
      </c>
    </row>
    <row r="11" spans="1:7" x14ac:dyDescent="0.3">
      <c r="A11" s="6" t="s">
        <v>75</v>
      </c>
      <c r="B11" s="25"/>
      <c r="C11" s="17">
        <v>45589</v>
      </c>
      <c r="D11" s="25"/>
      <c r="E11" s="26">
        <v>36000</v>
      </c>
      <c r="F11" s="27">
        <v>5000</v>
      </c>
      <c r="G11" s="28">
        <v>162000000</v>
      </c>
    </row>
    <row r="12" spans="1:7" x14ac:dyDescent="0.3">
      <c r="A12" s="6" t="s">
        <v>76</v>
      </c>
      <c r="B12" s="25"/>
      <c r="C12" s="17">
        <v>45590</v>
      </c>
      <c r="D12" s="25"/>
      <c r="E12" s="26">
        <v>22500</v>
      </c>
      <c r="F12" s="27">
        <v>11000</v>
      </c>
      <c r="G12" s="28">
        <v>222750000</v>
      </c>
    </row>
    <row r="13" spans="1:7" x14ac:dyDescent="0.3">
      <c r="A13" s="6" t="s">
        <v>77</v>
      </c>
      <c r="B13" s="29"/>
      <c r="C13" s="29"/>
      <c r="D13" s="29"/>
      <c r="E13" s="29"/>
      <c r="F13" s="27">
        <v>65000</v>
      </c>
      <c r="G13" s="28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workbookViewId="0">
      <selection activeCell="J19" sqref="J19"/>
    </sheetView>
  </sheetViews>
  <sheetFormatPr defaultRowHeight="16.5" x14ac:dyDescent="0.3"/>
  <cols>
    <col min="7" max="7" width="10.375" bestFit="1" customWidth="1"/>
  </cols>
  <sheetData>
    <row r="1" spans="1:7" ht="20.25" x14ac:dyDescent="0.3">
      <c r="A1" s="18" t="s">
        <v>78</v>
      </c>
      <c r="B1" s="18"/>
      <c r="C1" s="18"/>
      <c r="D1" s="18"/>
      <c r="E1" s="18"/>
      <c r="F1" s="18"/>
      <c r="G1" s="18"/>
    </row>
    <row r="3" spans="1:7" x14ac:dyDescent="0.3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 x14ac:dyDescent="0.3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 x14ac:dyDescent="0.3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 x14ac:dyDescent="0.3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 x14ac:dyDescent="0.3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 x14ac:dyDescent="0.3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 x14ac:dyDescent="0.3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 x14ac:dyDescent="0.3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 x14ac:dyDescent="0.3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 x14ac:dyDescent="0.3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 x14ac:dyDescent="0.3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 x14ac:dyDescent="0.3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 x14ac:dyDescent="0.3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 x14ac:dyDescent="0.3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 x14ac:dyDescent="0.3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 x14ac:dyDescent="0.3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1" spans="1:7" x14ac:dyDescent="0.3">
      <c r="A21" s="6" t="s">
        <v>82</v>
      </c>
      <c r="B21" s="30" t="s">
        <v>242</v>
      </c>
    </row>
    <row r="22" spans="1:7" x14ac:dyDescent="0.3">
      <c r="A22" s="6" t="s">
        <v>92</v>
      </c>
      <c r="B22" t="b">
        <f>$E4&gt;=AVERAGE($E$4:$E$18)</f>
        <v>1</v>
      </c>
    </row>
    <row r="25" spans="1:7" x14ac:dyDescent="0.3">
      <c r="A25" s="6" t="s">
        <v>79</v>
      </c>
      <c r="B25" s="6" t="s">
        <v>80</v>
      </c>
      <c r="C25" s="6" t="s">
        <v>82</v>
      </c>
      <c r="D25" s="6" t="s">
        <v>83</v>
      </c>
      <c r="E25" s="6" t="s">
        <v>84</v>
      </c>
    </row>
    <row r="26" spans="1:7" x14ac:dyDescent="0.3">
      <c r="A26" s="6" t="s">
        <v>100</v>
      </c>
      <c r="B26" s="6" t="s">
        <v>101</v>
      </c>
      <c r="C26" s="6" t="s">
        <v>92</v>
      </c>
      <c r="D26" s="10">
        <v>168700</v>
      </c>
      <c r="E26" s="6" t="s">
        <v>93</v>
      </c>
    </row>
    <row r="27" spans="1:7" x14ac:dyDescent="0.3">
      <c r="A27" s="6" t="s">
        <v>112</v>
      </c>
      <c r="B27" s="6" t="s">
        <v>113</v>
      </c>
      <c r="C27" s="6" t="s">
        <v>92</v>
      </c>
      <c r="D27" s="10">
        <v>214500</v>
      </c>
      <c r="E27" s="6" t="s">
        <v>93</v>
      </c>
    </row>
    <row r="28" spans="1:7" x14ac:dyDescent="0.3">
      <c r="A28" s="6" t="s">
        <v>118</v>
      </c>
      <c r="B28" s="6" t="s">
        <v>119</v>
      </c>
      <c r="C28" s="6" t="s">
        <v>92</v>
      </c>
      <c r="D28" s="10">
        <v>245000</v>
      </c>
      <c r="E28" s="6" t="s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I35"/>
  <sheetViews>
    <sheetView workbookViewId="0">
      <selection activeCell="I15" sqref="I15"/>
    </sheetView>
  </sheetViews>
  <sheetFormatPr defaultRowHeight="16.5" x14ac:dyDescent="0.3"/>
  <cols>
    <col min="4" max="4" width="10.875" bestFit="1" customWidth="1"/>
    <col min="7" max="7" width="10.75" bestFit="1" customWidth="1"/>
  </cols>
  <sheetData>
    <row r="1" spans="1:9" x14ac:dyDescent="0.3">
      <c r="A1" s="3" t="s">
        <v>2</v>
      </c>
      <c r="B1" s="5" t="s">
        <v>198</v>
      </c>
      <c r="F1" s="4" t="s">
        <v>3</v>
      </c>
      <c r="G1" s="5" t="s">
        <v>4</v>
      </c>
    </row>
    <row r="2" spans="1:9" x14ac:dyDescent="0.3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 x14ac:dyDescent="0.3">
      <c r="A3" s="6" t="s">
        <v>203</v>
      </c>
      <c r="B3" s="8">
        <v>16800</v>
      </c>
      <c r="C3" s="8">
        <v>1200</v>
      </c>
      <c r="D3" s="13" t="str" cm="1">
        <f t="array" ref="D3">_xlfn.IFS(MID(A3,3,1)="1","천안",MID(A3,3,1)="2","아산",TRUE,"평택")</f>
        <v>천안</v>
      </c>
      <c r="F3" s="6" t="s">
        <v>12</v>
      </c>
      <c r="G3" s="8">
        <v>38000</v>
      </c>
      <c r="H3" s="6">
        <v>227</v>
      </c>
      <c r="I3" s="13" t="str">
        <f>IF(H3&gt;=LARGE($H$3:$H$11,3),"우수",IF(H3&lt;=SMALL($H$3:$H$11,3),"노력",""))</f>
        <v/>
      </c>
    </row>
    <row r="4" spans="1:9" x14ac:dyDescent="0.3">
      <c r="A4" s="6" t="s">
        <v>204</v>
      </c>
      <c r="B4" s="8">
        <v>15200</v>
      </c>
      <c r="C4" s="8">
        <v>1500</v>
      </c>
      <c r="D4" s="13" t="str" cm="1">
        <f t="array" ref="D4">_xlfn.IFS(MID(A4,3,1)="1","천안",MID(A4,3,1)="2","아산",TRUE,"평택")</f>
        <v>아산</v>
      </c>
      <c r="F4" s="6" t="s">
        <v>10</v>
      </c>
      <c r="G4" s="8">
        <v>39000</v>
      </c>
      <c r="H4" s="6">
        <v>471</v>
      </c>
      <c r="I4" s="13" t="str">
        <f t="shared" ref="I4:I11" si="0">IF(H4&gt;=LARGE($H$3:$H$11,3),"우수",IF(H4&lt;=SMALL($H$3:$H$11,3),"노력",""))</f>
        <v>우수</v>
      </c>
    </row>
    <row r="5" spans="1:9" x14ac:dyDescent="0.3">
      <c r="A5" s="6" t="s">
        <v>205</v>
      </c>
      <c r="B5" s="8">
        <v>13900</v>
      </c>
      <c r="C5" s="8">
        <v>1000</v>
      </c>
      <c r="D5" s="13" t="str" cm="1">
        <f t="array" ref="D5">_xlfn.IFS(MID(A5,3,1)="1","천안",MID(A5,3,1)="2","아산",TRUE,"평택")</f>
        <v>평택</v>
      </c>
      <c r="F5" s="6" t="s">
        <v>11</v>
      </c>
      <c r="G5" s="8">
        <v>55000</v>
      </c>
      <c r="H5" s="6">
        <v>369</v>
      </c>
      <c r="I5" s="13" t="str">
        <f t="shared" si="0"/>
        <v>우수</v>
      </c>
    </row>
    <row r="6" spans="1:9" x14ac:dyDescent="0.3">
      <c r="A6" s="6" t="s">
        <v>206</v>
      </c>
      <c r="B6" s="8">
        <v>18100</v>
      </c>
      <c r="C6" s="8">
        <v>1300</v>
      </c>
      <c r="D6" s="13" t="str" cm="1">
        <f t="array" ref="D6">_xlfn.IFS(MID(A6,3,1)="1","천안",MID(A6,3,1)="2","아산",TRUE,"평택")</f>
        <v>평택</v>
      </c>
      <c r="F6" s="6" t="s">
        <v>14</v>
      </c>
      <c r="G6" s="8">
        <v>65000</v>
      </c>
      <c r="H6" s="6">
        <v>242</v>
      </c>
      <c r="I6" s="13" t="str">
        <f t="shared" si="0"/>
        <v/>
      </c>
    </row>
    <row r="7" spans="1:9" x14ac:dyDescent="0.3">
      <c r="A7" s="6" t="s">
        <v>207</v>
      </c>
      <c r="B7" s="8">
        <v>16000</v>
      </c>
      <c r="C7" s="8">
        <v>1200</v>
      </c>
      <c r="D7" s="13" t="str" cm="1">
        <f t="array" ref="D7">_xlfn.IFS(MID(A7,3,1)="1","천안",MID(A7,3,1)="2","아산",TRUE,"평택")</f>
        <v>천안</v>
      </c>
      <c r="F7" s="6" t="s">
        <v>15</v>
      </c>
      <c r="G7" s="8">
        <v>99000</v>
      </c>
      <c r="H7" s="6">
        <v>105</v>
      </c>
      <c r="I7" s="13" t="str">
        <f t="shared" si="0"/>
        <v>노력</v>
      </c>
    </row>
    <row r="8" spans="1:9" x14ac:dyDescent="0.3">
      <c r="A8" s="6" t="s">
        <v>208</v>
      </c>
      <c r="B8" s="8">
        <v>14300</v>
      </c>
      <c r="C8" s="8">
        <v>1500</v>
      </c>
      <c r="D8" s="13" t="str" cm="1">
        <f t="array" ref="D8">_xlfn.IFS(MID(A8,3,1)="1","천안",MID(A8,3,1)="2","아산",TRUE,"평택")</f>
        <v>평택</v>
      </c>
      <c r="F8" s="6" t="s">
        <v>16</v>
      </c>
      <c r="G8" s="8">
        <v>120000</v>
      </c>
      <c r="H8" s="6">
        <v>96</v>
      </c>
      <c r="I8" s="13" t="str">
        <f t="shared" si="0"/>
        <v>노력</v>
      </c>
    </row>
    <row r="9" spans="1:9" x14ac:dyDescent="0.3">
      <c r="A9" s="6" t="s">
        <v>209</v>
      </c>
      <c r="B9" s="8">
        <v>15700</v>
      </c>
      <c r="C9" s="8">
        <v>1400</v>
      </c>
      <c r="D9" s="13" t="str" cm="1">
        <f t="array" ref="D9">_xlfn.IFS(MID(A9,3,1)="1","천안",MID(A9,3,1)="2","아산",TRUE,"평택")</f>
        <v>평택</v>
      </c>
      <c r="F9" s="6" t="s">
        <v>17</v>
      </c>
      <c r="G9" s="8">
        <v>145000</v>
      </c>
      <c r="H9" s="6">
        <v>209</v>
      </c>
      <c r="I9" s="13" t="str">
        <f t="shared" si="0"/>
        <v/>
      </c>
    </row>
    <row r="10" spans="1:9" x14ac:dyDescent="0.3">
      <c r="A10" s="6" t="s">
        <v>210</v>
      </c>
      <c r="B10" s="8">
        <v>13300</v>
      </c>
      <c r="C10" s="8">
        <v>1100</v>
      </c>
      <c r="D10" s="13" t="str" cm="1">
        <f t="array" ref="D10">_xlfn.IFS(MID(A10,3,1)="1","천안",MID(A10,3,1)="2","아산",TRUE,"평택")</f>
        <v>아산</v>
      </c>
      <c r="F10" s="6" t="s">
        <v>13</v>
      </c>
      <c r="G10" s="8">
        <v>150000</v>
      </c>
      <c r="H10" s="6">
        <v>258</v>
      </c>
      <c r="I10" s="13" t="str">
        <f t="shared" si="0"/>
        <v>우수</v>
      </c>
    </row>
    <row r="11" spans="1:9" x14ac:dyDescent="0.3">
      <c r="A11" s="6" t="s">
        <v>211</v>
      </c>
      <c r="B11" s="8">
        <v>14900</v>
      </c>
      <c r="C11" s="8">
        <v>1300</v>
      </c>
      <c r="D11" s="13" t="str" cm="1">
        <f t="array" ref="D11">_xlfn.IFS(MID(A11,3,1)="1","천안",MID(A11,3,1)="2","아산",TRUE,"평택")</f>
        <v>천안</v>
      </c>
      <c r="F11" s="6" t="s">
        <v>18</v>
      </c>
      <c r="G11" s="8">
        <v>185000</v>
      </c>
      <c r="H11" s="6">
        <v>88</v>
      </c>
      <c r="I11" s="13" t="str">
        <f t="shared" si="0"/>
        <v>노력</v>
      </c>
    </row>
    <row r="13" spans="1:9" x14ac:dyDescent="0.3">
      <c r="A13" s="4" t="s">
        <v>19</v>
      </c>
      <c r="B13" s="5" t="s">
        <v>20</v>
      </c>
      <c r="F13" s="4" t="s">
        <v>21</v>
      </c>
      <c r="G13" s="5" t="s">
        <v>184</v>
      </c>
    </row>
    <row r="14" spans="1:9" x14ac:dyDescent="0.3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9" x14ac:dyDescent="0.3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7">
        <v>45602</v>
      </c>
      <c r="H15" s="6">
        <v>4</v>
      </c>
      <c r="I15" s="13" t="str">
        <f>MONTH(WORKDAY(G15,H15))&amp;"/"&amp;DAY(WORKDAY(G15,H15))</f>
        <v>11/12</v>
      </c>
    </row>
    <row r="16" spans="1:9" x14ac:dyDescent="0.3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7">
        <v>45602</v>
      </c>
      <c r="H16" s="6">
        <v>6</v>
      </c>
      <c r="I16" s="13" t="str">
        <f t="shared" ref="I16:I24" si="1">MONTH(WORKDAY(G16,H16))&amp;"/"&amp;DAY(WORKDAY(G16,H16))</f>
        <v>11/14</v>
      </c>
    </row>
    <row r="17" spans="1:9" x14ac:dyDescent="0.3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7">
        <v>45603</v>
      </c>
      <c r="H17" s="6">
        <v>5</v>
      </c>
      <c r="I17" s="13" t="str">
        <f t="shared" si="1"/>
        <v>11/14</v>
      </c>
    </row>
    <row r="18" spans="1:9" x14ac:dyDescent="0.3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7">
        <v>45604</v>
      </c>
      <c r="H18" s="6">
        <v>5</v>
      </c>
      <c r="I18" s="13" t="str">
        <f t="shared" si="1"/>
        <v>11/15</v>
      </c>
    </row>
    <row r="19" spans="1:9" x14ac:dyDescent="0.3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7">
        <v>45604</v>
      </c>
      <c r="H19" s="6">
        <v>3</v>
      </c>
      <c r="I19" s="13" t="str">
        <f t="shared" si="1"/>
        <v>11/13</v>
      </c>
    </row>
    <row r="20" spans="1:9" x14ac:dyDescent="0.3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7">
        <v>45604</v>
      </c>
      <c r="H20" s="6">
        <v>4</v>
      </c>
      <c r="I20" s="13" t="str">
        <f t="shared" si="1"/>
        <v>11/14</v>
      </c>
    </row>
    <row r="21" spans="1:9" x14ac:dyDescent="0.3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7">
        <v>45605</v>
      </c>
      <c r="H21" s="6">
        <v>5</v>
      </c>
      <c r="I21" s="13" t="str">
        <f t="shared" si="1"/>
        <v>11/15</v>
      </c>
    </row>
    <row r="22" spans="1:9" x14ac:dyDescent="0.3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7">
        <v>45606</v>
      </c>
      <c r="H22" s="6">
        <v>3</v>
      </c>
      <c r="I22" s="13" t="str">
        <f t="shared" si="1"/>
        <v>11/13</v>
      </c>
    </row>
    <row r="23" spans="1:9" x14ac:dyDescent="0.3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7">
        <v>45609</v>
      </c>
      <c r="H23" s="6">
        <v>6</v>
      </c>
      <c r="I23" s="13" t="str">
        <f t="shared" si="1"/>
        <v>11/21</v>
      </c>
    </row>
    <row r="24" spans="1:9" x14ac:dyDescent="0.3">
      <c r="A24" s="19" t="s">
        <v>46</v>
      </c>
      <c r="B24" s="20"/>
      <c r="C24" s="21"/>
      <c r="D24" s="38">
        <f>SUMIF(C15:C23,C17,D15:D23)/COUNTIF(C15:C23,C17)</f>
        <v>3440000</v>
      </c>
      <c r="F24" s="6" t="s">
        <v>197</v>
      </c>
      <c r="G24" s="17">
        <v>45609</v>
      </c>
      <c r="H24" s="6">
        <v>4</v>
      </c>
      <c r="I24" s="13" t="str">
        <f t="shared" si="1"/>
        <v>11/19</v>
      </c>
    </row>
    <row r="26" spans="1:9" x14ac:dyDescent="0.3">
      <c r="A26" s="4" t="s">
        <v>47</v>
      </c>
      <c r="B26" s="5" t="s">
        <v>48</v>
      </c>
    </row>
    <row r="27" spans="1:9" x14ac:dyDescent="0.3">
      <c r="A27" s="6" t="s">
        <v>49</v>
      </c>
      <c r="B27" s="6" t="s">
        <v>50</v>
      </c>
      <c r="C27" s="6" t="s">
        <v>51</v>
      </c>
    </row>
    <row r="28" spans="1:9" x14ac:dyDescent="0.3">
      <c r="A28" s="9">
        <v>0.13749999999999998</v>
      </c>
      <c r="B28" s="8">
        <v>10890</v>
      </c>
      <c r="C28" s="6" t="s">
        <v>52</v>
      </c>
    </row>
    <row r="29" spans="1:9" x14ac:dyDescent="0.3">
      <c r="A29" s="9">
        <v>0.11458333333333333</v>
      </c>
      <c r="B29" s="8">
        <v>9075</v>
      </c>
      <c r="C29" s="6" t="s">
        <v>53</v>
      </c>
    </row>
    <row r="30" spans="1:9" x14ac:dyDescent="0.3">
      <c r="A30" s="9">
        <v>0.18680555555555556</v>
      </c>
      <c r="B30" s="8">
        <v>14795</v>
      </c>
      <c r="C30" s="6" t="s">
        <v>54</v>
      </c>
    </row>
    <row r="31" spans="1:9" x14ac:dyDescent="0.3">
      <c r="A31" s="9">
        <v>0.24027777777777778</v>
      </c>
      <c r="B31" s="8">
        <v>19030</v>
      </c>
      <c r="C31" s="6" t="s">
        <v>55</v>
      </c>
    </row>
    <row r="32" spans="1:9" x14ac:dyDescent="0.3">
      <c r="A32" s="9">
        <v>7.8472222222222221E-2</v>
      </c>
      <c r="B32" s="8">
        <v>6215</v>
      </c>
      <c r="C32" s="6" t="s">
        <v>56</v>
      </c>
    </row>
    <row r="33" spans="1:6" x14ac:dyDescent="0.3">
      <c r="A33" s="9">
        <v>0.15625</v>
      </c>
      <c r="B33" s="8">
        <v>12375</v>
      </c>
      <c r="C33" s="6" t="s">
        <v>57</v>
      </c>
    </row>
    <row r="34" spans="1:6" x14ac:dyDescent="0.3">
      <c r="A34" s="9">
        <v>0.17222222222222225</v>
      </c>
      <c r="B34" s="8">
        <v>13640</v>
      </c>
      <c r="C34" s="6" t="s">
        <v>58</v>
      </c>
      <c r="D34" s="19" t="s">
        <v>59</v>
      </c>
      <c r="E34" s="20"/>
      <c r="F34" s="21"/>
    </row>
    <row r="35" spans="1:6" x14ac:dyDescent="0.3">
      <c r="A35" s="9">
        <v>0.10902777777777778</v>
      </c>
      <c r="B35" s="8">
        <v>8635</v>
      </c>
      <c r="C35" s="6" t="s">
        <v>60</v>
      </c>
      <c r="D35" s="39" t="str">
        <f>VLOOKUP(SMALL(B28:B35,1),B28:C35,2,0)</f>
        <v>김서하</v>
      </c>
      <c r="E35" s="40"/>
      <c r="F35" s="41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activeCell="L10" sqref="L10"/>
    </sheetView>
  </sheetViews>
  <sheetFormatPr defaultRowHeight="16.5" outlineLevelRow="3" x14ac:dyDescent="0.3"/>
  <cols>
    <col min="1" max="1" width="10.375" bestFit="1" customWidth="1"/>
    <col min="2" max="3" width="10.25" customWidth="1"/>
    <col min="4" max="5" width="10.625" bestFit="1" customWidth="1"/>
    <col min="6" max="6" width="11.625" bestFit="1" customWidth="1"/>
  </cols>
  <sheetData>
    <row r="1" spans="1:6" ht="20.25" x14ac:dyDescent="0.3">
      <c r="A1" s="18" t="s">
        <v>122</v>
      </c>
      <c r="B1" s="18"/>
      <c r="C1" s="18"/>
      <c r="D1" s="18"/>
      <c r="E1" s="18"/>
      <c r="F1" s="18"/>
    </row>
    <row r="3" spans="1:6" x14ac:dyDescent="0.3">
      <c r="A3" s="35" t="s">
        <v>62</v>
      </c>
      <c r="B3" s="35" t="s">
        <v>123</v>
      </c>
      <c r="C3" s="35" t="s">
        <v>124</v>
      </c>
      <c r="D3" s="35" t="s">
        <v>125</v>
      </c>
      <c r="E3" s="35" t="s">
        <v>126</v>
      </c>
      <c r="F3" s="35" t="s">
        <v>127</v>
      </c>
    </row>
    <row r="4" spans="1:6" outlineLevel="3" x14ac:dyDescent="0.3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3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3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3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3">
      <c r="A8" s="31" t="s">
        <v>217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3">
      <c r="A9" s="31" t="s">
        <v>213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3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3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3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3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3">
      <c r="A14" s="31" t="s">
        <v>218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3">
      <c r="A15" s="31" t="s">
        <v>214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3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3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3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3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3">
      <c r="A20" s="34" t="s">
        <v>219</v>
      </c>
      <c r="B20" s="32"/>
      <c r="C20" s="32"/>
      <c r="D20" s="33">
        <f>SUBTOTAL(5,D16:D19)</f>
        <v>1030000</v>
      </c>
      <c r="E20" s="33">
        <f>SUBTOTAL(5,E16:E19)</f>
        <v>347200</v>
      </c>
      <c r="F20" s="33">
        <f>SUBTOTAL(5,F16:F19)</f>
        <v>1472900</v>
      </c>
    </row>
    <row r="21" spans="1:6" outlineLevel="1" x14ac:dyDescent="0.3">
      <c r="A21" s="34" t="s">
        <v>215</v>
      </c>
      <c r="B21" s="32"/>
      <c r="C21" s="32"/>
      <c r="D21" s="33">
        <f>SUBTOTAL(4,D16:D19)</f>
        <v>2220000</v>
      </c>
      <c r="E21" s="33">
        <f>SUBTOTAL(4,E16:E19)</f>
        <v>990000</v>
      </c>
      <c r="F21" s="33">
        <f>SUBTOTAL(4,F16:F19)</f>
        <v>3108000</v>
      </c>
    </row>
    <row r="22" spans="1:6" x14ac:dyDescent="0.3">
      <c r="A22" s="34" t="s">
        <v>220</v>
      </c>
      <c r="B22" s="32"/>
      <c r="C22" s="32"/>
      <c r="D22" s="33">
        <f>SUBTOTAL(5,D4:D19)</f>
        <v>1030000</v>
      </c>
      <c r="E22" s="33">
        <f>SUBTOTAL(5,E4:E19)</f>
        <v>347200</v>
      </c>
      <c r="F22" s="33">
        <f>SUBTOTAL(5,F4:F19)</f>
        <v>1472900</v>
      </c>
    </row>
    <row r="23" spans="1:6" x14ac:dyDescent="0.3">
      <c r="A23" s="34" t="s">
        <v>216</v>
      </c>
      <c r="B23" s="32"/>
      <c r="C23" s="32"/>
      <c r="D23" s="33">
        <f>SUBTOTAL(4,D4:D19)</f>
        <v>8180000</v>
      </c>
      <c r="E23" s="33">
        <f>SUBTOTAL(4,E4:E19)</f>
        <v>3588000</v>
      </c>
      <c r="F23" s="33">
        <f>SUBTOTAL(4,F4:F19)</f>
        <v>11388000</v>
      </c>
    </row>
  </sheetData>
  <sortState xmlns:xlrd2="http://schemas.microsoft.com/office/spreadsheetml/2017/richdata2" ref="A4:F19">
    <sortCondition descending="1" ref="A3:A19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workbookViewId="0">
      <selection activeCell="C8" sqref="C8:G13"/>
    </sheetView>
  </sheetViews>
  <sheetFormatPr defaultRowHeight="16.5" x14ac:dyDescent="0.3"/>
  <cols>
    <col min="1" max="2" width="10.625" customWidth="1"/>
    <col min="3" max="3" width="9.375" bestFit="1" customWidth="1"/>
    <col min="4" max="7" width="10.625" customWidth="1"/>
  </cols>
  <sheetData>
    <row r="1" spans="1:7" x14ac:dyDescent="0.3">
      <c r="A1" s="22" t="s">
        <v>146</v>
      </c>
      <c r="B1" s="22"/>
    </row>
    <row r="2" spans="1:7" x14ac:dyDescent="0.3">
      <c r="A2" s="13" t="s">
        <v>147</v>
      </c>
      <c r="B2" s="8">
        <v>300000</v>
      </c>
    </row>
    <row r="3" spans="1:7" x14ac:dyDescent="0.3">
      <c r="A3" s="13" t="s">
        <v>148</v>
      </c>
      <c r="B3" s="12">
        <v>2</v>
      </c>
    </row>
    <row r="4" spans="1:7" x14ac:dyDescent="0.3">
      <c r="A4" s="13" t="s">
        <v>149</v>
      </c>
      <c r="B4" s="11">
        <v>0.1</v>
      </c>
    </row>
    <row r="5" spans="1:7" x14ac:dyDescent="0.3">
      <c r="A5" s="13" t="s">
        <v>150</v>
      </c>
      <c r="B5" s="8">
        <f>B2*B3*(1-B4)</f>
        <v>540000</v>
      </c>
    </row>
    <row r="7" spans="1:7" x14ac:dyDescent="0.3">
      <c r="D7" s="23" t="s">
        <v>152</v>
      </c>
      <c r="E7" s="23"/>
      <c r="F7" s="23"/>
      <c r="G7" s="23"/>
    </row>
    <row r="8" spans="1:7" x14ac:dyDescent="0.3">
      <c r="C8" s="8">
        <f>B5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3">
      <c r="B9" s="23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3">
      <c r="B10" s="23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3">
      <c r="B11" s="23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3">
      <c r="B12" s="23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3">
      <c r="B13" s="23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workbookViewId="0">
      <selection activeCell="I19" sqref="I19"/>
    </sheetView>
  </sheetViews>
  <sheetFormatPr defaultRowHeight="16.5" x14ac:dyDescent="0.3"/>
  <cols>
    <col min="1" max="1" width="9.625" bestFit="1" customWidth="1"/>
    <col min="2" max="2" width="9.375" bestFit="1" customWidth="1"/>
    <col min="3" max="3" width="9.125" bestFit="1" customWidth="1"/>
    <col min="5" max="5" width="6.625" customWidth="1"/>
  </cols>
  <sheetData>
    <row r="1" spans="1:4" ht="20.25" x14ac:dyDescent="0.3">
      <c r="A1" s="18" t="s">
        <v>153</v>
      </c>
      <c r="B1" s="18"/>
      <c r="C1" s="18"/>
      <c r="D1" s="18"/>
    </row>
    <row r="3" spans="1:4" x14ac:dyDescent="0.3">
      <c r="A3" s="36" t="s">
        <v>154</v>
      </c>
      <c r="B3" s="6" t="s">
        <v>155</v>
      </c>
      <c r="C3" s="36" t="s">
        <v>156</v>
      </c>
      <c r="D3" s="6" t="s">
        <v>157</v>
      </c>
    </row>
    <row r="4" spans="1:4" x14ac:dyDescent="0.3">
      <c r="A4" s="36" t="s">
        <v>158</v>
      </c>
      <c r="B4" s="8">
        <v>85100</v>
      </c>
      <c r="C4" s="37">
        <v>851</v>
      </c>
      <c r="D4" s="15">
        <f>C4/B4</f>
        <v>0.01</v>
      </c>
    </row>
    <row r="5" spans="1:4" x14ac:dyDescent="0.3">
      <c r="A5" s="36" t="s">
        <v>159</v>
      </c>
      <c r="B5" s="8">
        <v>72700</v>
      </c>
      <c r="C5" s="37">
        <v>145</v>
      </c>
      <c r="D5" s="15">
        <f t="shared" ref="D5:D13" si="0">C5/B5</f>
        <v>1.9944979367262725E-3</v>
      </c>
    </row>
    <row r="6" spans="1:4" x14ac:dyDescent="0.3">
      <c r="A6" s="36" t="s">
        <v>160</v>
      </c>
      <c r="B6" s="8">
        <v>153200</v>
      </c>
      <c r="C6" s="37">
        <v>1379</v>
      </c>
      <c r="D6" s="15">
        <f t="shared" si="0"/>
        <v>9.0013054830287206E-3</v>
      </c>
    </row>
    <row r="7" spans="1:4" x14ac:dyDescent="0.3">
      <c r="A7" s="36" t="s">
        <v>161</v>
      </c>
      <c r="B7" s="8">
        <v>196300</v>
      </c>
      <c r="C7" s="37">
        <v>785</v>
      </c>
      <c r="D7" s="15">
        <f t="shared" si="0"/>
        <v>3.9989811512990319E-3</v>
      </c>
    </row>
    <row r="8" spans="1:4" x14ac:dyDescent="0.3">
      <c r="A8" s="36" t="s">
        <v>162</v>
      </c>
      <c r="B8" s="8">
        <v>167300</v>
      </c>
      <c r="C8" s="37">
        <v>1673</v>
      </c>
      <c r="D8" s="15">
        <f t="shared" si="0"/>
        <v>0.01</v>
      </c>
    </row>
    <row r="9" spans="1:4" x14ac:dyDescent="0.3">
      <c r="A9" s="36" t="s">
        <v>163</v>
      </c>
      <c r="B9" s="8">
        <v>157700</v>
      </c>
      <c r="C9" s="37">
        <v>599</v>
      </c>
      <c r="D9" s="15">
        <f t="shared" si="0"/>
        <v>3.7983512999365883E-3</v>
      </c>
    </row>
    <row r="10" spans="1:4" x14ac:dyDescent="0.3">
      <c r="A10" s="36" t="s">
        <v>164</v>
      </c>
      <c r="B10" s="8">
        <v>197400</v>
      </c>
      <c r="C10" s="37">
        <v>816</v>
      </c>
      <c r="D10" s="15">
        <f t="shared" si="0"/>
        <v>4.1337386018237086E-3</v>
      </c>
    </row>
    <row r="11" spans="1:4" x14ac:dyDescent="0.3">
      <c r="A11" s="36" t="s">
        <v>165</v>
      </c>
      <c r="B11" s="8">
        <v>57800</v>
      </c>
      <c r="C11" s="37">
        <v>231</v>
      </c>
      <c r="D11" s="15">
        <f t="shared" si="0"/>
        <v>3.9965397923875431E-3</v>
      </c>
    </row>
    <row r="12" spans="1:4" x14ac:dyDescent="0.3">
      <c r="A12" s="36" t="s">
        <v>166</v>
      </c>
      <c r="B12" s="8">
        <v>100000</v>
      </c>
      <c r="C12" s="37">
        <v>84</v>
      </c>
      <c r="D12" s="15">
        <f t="shared" si="0"/>
        <v>8.4000000000000003E-4</v>
      </c>
    </row>
    <row r="13" spans="1:4" x14ac:dyDescent="0.3">
      <c r="A13" s="36" t="s">
        <v>167</v>
      </c>
      <c r="B13" s="8">
        <v>65100</v>
      </c>
      <c r="C13" s="37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topLeftCell="A6" workbookViewId="0">
      <selection activeCell="J23" sqref="J23"/>
    </sheetView>
  </sheetViews>
  <sheetFormatPr defaultRowHeight="16.5" x14ac:dyDescent="0.3"/>
  <sheetData>
    <row r="1" spans="1:5" ht="20.25" x14ac:dyDescent="0.3">
      <c r="A1" s="18" t="s">
        <v>168</v>
      </c>
      <c r="B1" s="18"/>
      <c r="C1" s="18"/>
      <c r="D1" s="18"/>
      <c r="E1" s="18"/>
    </row>
    <row r="2" spans="1:5" x14ac:dyDescent="0.3">
      <c r="E2" s="16" t="s">
        <v>169</v>
      </c>
    </row>
    <row r="3" spans="1:5" x14ac:dyDescent="0.3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 x14ac:dyDescent="0.3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3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3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3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3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서이 왕</cp:lastModifiedBy>
  <dcterms:created xsi:type="dcterms:W3CDTF">2023-04-27T08:01:32Z</dcterms:created>
  <dcterms:modified xsi:type="dcterms:W3CDTF">2024-10-08T16:22:57Z</dcterms:modified>
</cp:coreProperties>
</file>