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 codeName="{3D1A710C-6663-3D7B-7F91-EC182F24A4B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2026_컴활2급_실기_기출문제집\02 최신기출유형\"/>
    </mc:Choice>
  </mc:AlternateContent>
  <xr:revisionPtr revIDLastSave="0" documentId="13_ncr:1_{29580DF0-8CCB-4273-8731-70E7B1B0C2DE}" xr6:coauthVersionLast="36" xr6:coauthVersionMax="47" xr10:uidLastSave="{00000000-0000-0000-0000-000000000000}"/>
  <bookViews>
    <workbookView xWindow="0" yWindow="0" windowWidth="21600" windowHeight="9450" activeTab="8" xr2:uid="{B24DD495-7964-48B0-B361-F5C4E748EDF4}"/>
  </bookViews>
  <sheets>
    <sheet name="기본작업-1" sheetId="2" r:id="rId1"/>
    <sheet name="기본작업-2" sheetId="1" r:id="rId2"/>
    <sheet name="기본작업-3" sheetId="9" r:id="rId3"/>
    <sheet name="계산작업" sheetId="4" r:id="rId4"/>
    <sheet name="시나리오 요약" sheetId="10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'기본작업-3'!$A$3:$G$16</definedName>
    <definedName name="_xlnm.Criteria" localSheetId="2">'기본작업-3'!$A$18:$B$20</definedName>
    <definedName name="_xlnm.Extract" localSheetId="2">'기본작업-3'!$A$23:$G$23</definedName>
    <definedName name="타이어단가">'분석작업-1'!$D$10</definedName>
    <definedName name="타이어미수금">'분석작업-1'!$G$10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11" i="7"/>
  <c r="F12" i="7"/>
  <c r="F4" i="7"/>
  <c r="D31" i="4"/>
  <c r="D32" i="4"/>
  <c r="D33" i="4"/>
  <c r="D34" i="4"/>
  <c r="D35" i="4"/>
  <c r="D36" i="4"/>
  <c r="D37" i="4"/>
  <c r="D38" i="4"/>
  <c r="D39" i="4"/>
  <c r="D30" i="4"/>
  <c r="J17" i="4"/>
  <c r="J18" i="4"/>
  <c r="J19" i="4"/>
  <c r="J20" i="4"/>
  <c r="J21" i="4"/>
  <c r="J22" i="4"/>
  <c r="J23" i="4"/>
  <c r="J24" i="4"/>
  <c r="J25" i="4"/>
  <c r="J26" i="4"/>
  <c r="D18" i="4"/>
  <c r="D19" i="4"/>
  <c r="D20" i="4"/>
  <c r="D21" i="4"/>
  <c r="D22" i="4"/>
  <c r="D23" i="4"/>
  <c r="D24" i="4"/>
  <c r="D25" i="4"/>
  <c r="D26" i="4"/>
  <c r="D17" i="4"/>
  <c r="J3" i="4"/>
  <c r="J4" i="4"/>
  <c r="J5" i="4"/>
  <c r="J6" i="4"/>
  <c r="J7" i="4"/>
  <c r="J8" i="4"/>
  <c r="J9" i="4"/>
  <c r="J10" i="4"/>
  <c r="J11" i="4"/>
  <c r="J12" i="4"/>
  <c r="J13" i="4"/>
  <c r="E13" i="4"/>
  <c r="A19" i="9"/>
  <c r="F4" i="9" l="1"/>
  <c r="G4" i="9"/>
  <c r="F5" i="9"/>
  <c r="G5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G5" i="8"/>
  <c r="G6" i="8"/>
  <c r="G7" i="8"/>
  <c r="G8" i="8"/>
  <c r="G9" i="8"/>
  <c r="G10" i="8"/>
  <c r="G11" i="8"/>
  <c r="G12" i="8"/>
  <c r="G13" i="8"/>
  <c r="G14" i="8"/>
  <c r="G15" i="8"/>
  <c r="G4" i="8"/>
  <c r="F5" i="8"/>
  <c r="F6" i="8"/>
  <c r="F7" i="8"/>
  <c r="F8" i="8"/>
  <c r="F9" i="8"/>
  <c r="F10" i="8"/>
  <c r="F11" i="8"/>
  <c r="F12" i="8"/>
  <c r="F13" i="8"/>
  <c r="F14" i="8"/>
  <c r="F15" i="8"/>
  <c r="F4" i="8"/>
  <c r="E13" i="5"/>
  <c r="G13" i="5" s="1"/>
  <c r="E12" i="5"/>
  <c r="G12" i="5" s="1"/>
  <c r="G11" i="5"/>
  <c r="E11" i="5"/>
  <c r="E10" i="5"/>
  <c r="G10" i="5" s="1"/>
  <c r="E9" i="5"/>
  <c r="G9" i="5" s="1"/>
  <c r="E8" i="5"/>
  <c r="G8" i="5" s="1"/>
  <c r="E7" i="5"/>
  <c r="G7" i="5" s="1"/>
  <c r="E6" i="5"/>
  <c r="G6" i="5" s="1"/>
  <c r="E5" i="5"/>
  <c r="G5" i="5" s="1"/>
  <c r="E4" i="5"/>
  <c r="G4" i="5" s="1"/>
</calcChain>
</file>

<file path=xl/sharedStrings.xml><?xml version="1.0" encoding="utf-8"?>
<sst xmlns="http://schemas.openxmlformats.org/spreadsheetml/2006/main" count="387" uniqueCount="256">
  <si>
    <t>사원별 급여현황</t>
  </si>
  <si>
    <t>대리점별 전자제품 판매현황</t>
  </si>
  <si>
    <t>작성일 :</t>
  </si>
  <si>
    <t>대리점</t>
  </si>
  <si>
    <t>제품코드</t>
  </si>
  <si>
    <t>가격</t>
  </si>
  <si>
    <t>수량</t>
  </si>
  <si>
    <t>할인율</t>
  </si>
  <si>
    <t>판매금액</t>
  </si>
  <si>
    <t>동부</t>
  </si>
  <si>
    <t>NIM001</t>
  </si>
  <si>
    <t>FRE105</t>
  </si>
  <si>
    <t>VOW114</t>
  </si>
  <si>
    <t>서부</t>
  </si>
  <si>
    <t>남부</t>
  </si>
  <si>
    <t>북부</t>
  </si>
  <si>
    <t>상품명</t>
  </si>
  <si>
    <t>판매가</t>
  </si>
  <si>
    <t>전월재고량</t>
  </si>
  <si>
    <t>매입량</t>
  </si>
  <si>
    <t>판매량</t>
  </si>
  <si>
    <t>재고량</t>
  </si>
  <si>
    <t>판매비율</t>
  </si>
  <si>
    <t>구구칠콘</t>
  </si>
  <si>
    <t>너가봐</t>
  </si>
  <si>
    <t>돼지랑</t>
  </si>
  <si>
    <t>쌍쌍쌍바</t>
  </si>
  <si>
    <t>메가탕</t>
  </si>
  <si>
    <t>보석맛바</t>
  </si>
  <si>
    <t>브라보바</t>
  </si>
  <si>
    <t>월드바</t>
  </si>
  <si>
    <t>스크류콘</t>
  </si>
  <si>
    <t>메롱나</t>
  </si>
  <si>
    <t>쓰리게더</t>
  </si>
  <si>
    <t>조은나</t>
  </si>
  <si>
    <t>상어바</t>
  </si>
  <si>
    <t xml:space="preserve">[표1] </t>
  </si>
  <si>
    <t>여행상품 해지 위약금</t>
  </si>
  <si>
    <t xml:space="preserve">[표2] </t>
  </si>
  <si>
    <t>제품 관리 현황</t>
  </si>
  <si>
    <t>상품금액</t>
  </si>
  <si>
    <t>출발일</t>
  </si>
  <si>
    <t>계약해지일</t>
  </si>
  <si>
    <t>위약금</t>
  </si>
  <si>
    <t>생산일자</t>
  </si>
  <si>
    <t>폐기코드</t>
  </si>
  <si>
    <t>사용년수</t>
  </si>
  <si>
    <t>세부A</t>
  </si>
  <si>
    <t>04월 05일</t>
  </si>
  <si>
    <t>03월 20일</t>
  </si>
  <si>
    <t>KEY350</t>
  </si>
  <si>
    <t>dis-19-7</t>
  </si>
  <si>
    <t>시드니A</t>
  </si>
  <si>
    <t>04월 07일</t>
  </si>
  <si>
    <t>03월 28일</t>
  </si>
  <si>
    <t>KEY694</t>
  </si>
  <si>
    <t>dis-22-12</t>
  </si>
  <si>
    <t>04월 01일</t>
  </si>
  <si>
    <t>KEY804</t>
  </si>
  <si>
    <t>dis-21-4</t>
  </si>
  <si>
    <t>하와이B</t>
  </si>
  <si>
    <t>04월 12일</t>
  </si>
  <si>
    <t>03월 25일</t>
  </si>
  <si>
    <t>MOU181</t>
  </si>
  <si>
    <t>dis-21-13</t>
  </si>
  <si>
    <t>03월 12일</t>
  </si>
  <si>
    <t>MOU295</t>
  </si>
  <si>
    <t>dis-19-5</t>
  </si>
  <si>
    <t>04월 14일</t>
  </si>
  <si>
    <t>04월 03일</t>
  </si>
  <si>
    <t>MOU407</t>
  </si>
  <si>
    <t>dis-21-3</t>
  </si>
  <si>
    <t>04월 02일</t>
  </si>
  <si>
    <t>PRI366</t>
  </si>
  <si>
    <t>dis-20-10</t>
  </si>
  <si>
    <t>PRI577</t>
  </si>
  <si>
    <t>dis-19-15</t>
  </si>
  <si>
    <t>PRI681</t>
  </si>
  <si>
    <t>dis-20-1</t>
  </si>
  <si>
    <t>03월 22일</t>
  </si>
  <si>
    <t>SAN504</t>
  </si>
  <si>
    <t>dis-20-14</t>
  </si>
  <si>
    <t>세부A의 위약금 평균</t>
  </si>
  <si>
    <t>SAN522</t>
  </si>
  <si>
    <t>dis-22-8</t>
  </si>
  <si>
    <t xml:space="preserve">[표3] </t>
  </si>
  <si>
    <t>4월 휴가자 현황</t>
    <phoneticPr fontId="2" type="noConversion"/>
  </si>
  <si>
    <t xml:space="preserve">[표4] </t>
  </si>
  <si>
    <t>과목별 시험시간</t>
  </si>
  <si>
    <t>사원명</t>
    <phoneticPr fontId="2" type="noConversion"/>
  </si>
  <si>
    <t>휴가시작일</t>
    <phoneticPr fontId="2" type="noConversion"/>
  </si>
  <si>
    <t>휴가기간</t>
    <phoneticPr fontId="2" type="noConversion"/>
  </si>
  <si>
    <t>출근일</t>
    <phoneticPr fontId="2" type="noConversion"/>
  </si>
  <si>
    <t>과목코드</t>
  </si>
  <si>
    <t>시작시간</t>
  </si>
  <si>
    <t>종료시간</t>
  </si>
  <si>
    <t>시험시간</t>
  </si>
  <si>
    <t>최첨단</t>
  </si>
  <si>
    <t>EA-C</t>
  </si>
  <si>
    <t>여인숙</t>
  </si>
  <si>
    <t>RS-A</t>
  </si>
  <si>
    <t>이인분</t>
  </si>
  <si>
    <t>TT-B</t>
  </si>
  <si>
    <t>김새다</t>
  </si>
  <si>
    <t>김영중</t>
  </si>
  <si>
    <t>노두환</t>
  </si>
  <si>
    <t>윤재선</t>
  </si>
  <si>
    <t>이천원</t>
  </si>
  <si>
    <t>최명품</t>
  </si>
  <si>
    <t>이광포</t>
  </si>
  <si>
    <t xml:space="preserve">[표5] </t>
  </si>
  <si>
    <t>성명</t>
  </si>
  <si>
    <t>성별</t>
  </si>
  <si>
    <t>여</t>
  </si>
  <si>
    <t>남</t>
  </si>
  <si>
    <t>거래처별 미수금 현황</t>
    <phoneticPr fontId="2" type="noConversion"/>
  </si>
  <si>
    <t>거래처코드</t>
  </si>
  <si>
    <t>제품명</t>
  </si>
  <si>
    <t>납품수량</t>
  </si>
  <si>
    <t>제품단가</t>
  </si>
  <si>
    <t>수금액</t>
  </si>
  <si>
    <t>미수금</t>
  </si>
  <si>
    <t>ENG-001</t>
  </si>
  <si>
    <t>엔진오일</t>
  </si>
  <si>
    <t>ENG-002</t>
  </si>
  <si>
    <t>카페인트</t>
  </si>
  <si>
    <t>ENG-003</t>
  </si>
  <si>
    <t>라디에이터</t>
  </si>
  <si>
    <t>ENG-004</t>
  </si>
  <si>
    <t>타이밍벨트</t>
  </si>
  <si>
    <t>ENG-005</t>
  </si>
  <si>
    <t>브레이크패드</t>
  </si>
  <si>
    <t>ENG-006</t>
  </si>
  <si>
    <t>핸들커버</t>
  </si>
  <si>
    <t>ENG-007</t>
  </si>
  <si>
    <t>타이어</t>
  </si>
  <si>
    <t>ENG-008</t>
  </si>
  <si>
    <t>와이퍼브러쉬</t>
  </si>
  <si>
    <t>ENG-009</t>
  </si>
  <si>
    <t>에어컨필터</t>
  </si>
  <si>
    <t>ENG-010</t>
  </si>
  <si>
    <t>사이드밀러</t>
  </si>
  <si>
    <t>통조림 가공 현황</t>
  </si>
  <si>
    <t>가공일</t>
  </si>
  <si>
    <t>가공품명</t>
  </si>
  <si>
    <t>가공팀</t>
  </si>
  <si>
    <t>제조원가</t>
  </si>
  <si>
    <t>매출액</t>
  </si>
  <si>
    <t>04월 08일</t>
  </si>
  <si>
    <t>참치</t>
  </si>
  <si>
    <t>가공A팀</t>
  </si>
  <si>
    <t>꽁치</t>
  </si>
  <si>
    <t>가공B팀</t>
  </si>
  <si>
    <t>닭가슴살</t>
  </si>
  <si>
    <t>가공C팀</t>
  </si>
  <si>
    <t>번데기</t>
  </si>
  <si>
    <t>가공D팀</t>
  </si>
  <si>
    <t>05월 04일</t>
  </si>
  <si>
    <t>05월 31일</t>
  </si>
  <si>
    <t>인터넷 쇼핑몰 운영 현황</t>
  </si>
  <si>
    <t>쇼핑몰</t>
  </si>
  <si>
    <t>사이트운영비</t>
  </si>
  <si>
    <t>광고비</t>
  </si>
  <si>
    <t>인건비</t>
  </si>
  <si>
    <t>배송비</t>
  </si>
  <si>
    <t>총계</t>
  </si>
  <si>
    <t>머쨍이</t>
  </si>
  <si>
    <t>굿스타일</t>
  </si>
  <si>
    <t>멋난다</t>
  </si>
  <si>
    <t>난닝거</t>
  </si>
  <si>
    <t>소녀모델</t>
  </si>
  <si>
    <t>러브리본</t>
  </si>
  <si>
    <t>고고씽씽</t>
  </si>
  <si>
    <t>러블리</t>
  </si>
  <si>
    <t>쿠쿠블랙</t>
  </si>
  <si>
    <t>워드프로세서 필기 시험 결과</t>
  </si>
  <si>
    <t>1과목</t>
  </si>
  <si>
    <t>2과목</t>
  </si>
  <si>
    <t>3과목</t>
  </si>
  <si>
    <t>평균</t>
  </si>
  <si>
    <t>합격여부</t>
  </si>
  <si>
    <t>장정훈</t>
  </si>
  <si>
    <t>이민지</t>
  </si>
  <si>
    <t>박상훈</t>
  </si>
  <si>
    <t>한영진</t>
  </si>
  <si>
    <t>강유진</t>
  </si>
  <si>
    <t>김준호</t>
  </si>
  <si>
    <t>조현우</t>
  </si>
  <si>
    <t>서수빈</t>
  </si>
  <si>
    <t>황준혁</t>
  </si>
  <si>
    <t>지화자</t>
  </si>
  <si>
    <t>구지훈</t>
  </si>
  <si>
    <t>김서영</t>
  </si>
  <si>
    <t>제품 생산 불량률</t>
    <phoneticPr fontId="2" type="noConversion"/>
  </si>
  <si>
    <t>공장</t>
    <phoneticPr fontId="2" type="noConversion"/>
  </si>
  <si>
    <t>전반기(%)</t>
    <phoneticPr fontId="2" type="noConversion"/>
  </si>
  <si>
    <t>후반기(%)</t>
    <phoneticPr fontId="2" type="noConversion"/>
  </si>
  <si>
    <t>비고</t>
    <phoneticPr fontId="2" type="noConversion"/>
  </si>
  <si>
    <t>1공장</t>
    <phoneticPr fontId="2" type="noConversion"/>
  </si>
  <si>
    <t>2공장</t>
  </si>
  <si>
    <t>3공장</t>
  </si>
  <si>
    <t>4공장</t>
  </si>
  <si>
    <t>5공장</t>
  </si>
  <si>
    <t>6공장</t>
  </si>
  <si>
    <t>7공장</t>
  </si>
  <si>
    <t>8공장</t>
  </si>
  <si>
    <t>9공장</t>
  </si>
  <si>
    <t>10공장</t>
  </si>
  <si>
    <t>사원코드</t>
    <phoneticPr fontId="2" type="noConversion"/>
  </si>
  <si>
    <t>사원명</t>
    <phoneticPr fontId="2" type="noConversion"/>
  </si>
  <si>
    <t>부서명</t>
    <phoneticPr fontId="2" type="noConversion"/>
  </si>
  <si>
    <t>직위</t>
    <phoneticPr fontId="2" type="noConversion"/>
  </si>
  <si>
    <t>호봉</t>
    <phoneticPr fontId="2" type="noConversion"/>
  </si>
  <si>
    <t>수령액</t>
    <phoneticPr fontId="2" type="noConversion"/>
  </si>
  <si>
    <t>김동일</t>
    <phoneticPr fontId="2" type="noConversion"/>
  </si>
  <si>
    <t>임선희</t>
    <phoneticPr fontId="2" type="noConversion"/>
  </si>
  <si>
    <t>김한식</t>
    <phoneticPr fontId="2" type="noConversion"/>
  </si>
  <si>
    <t>고회진</t>
    <phoneticPr fontId="2" type="noConversion"/>
  </si>
  <si>
    <t>신봉순</t>
    <phoneticPr fontId="2" type="noConversion"/>
  </si>
  <si>
    <t>지순녀</t>
    <phoneticPr fontId="2" type="noConversion"/>
  </si>
  <si>
    <t>홍보부</t>
    <phoneticPr fontId="2" type="noConversion"/>
  </si>
  <si>
    <t>영업부</t>
    <phoneticPr fontId="2" type="noConversion"/>
  </si>
  <si>
    <t>과장</t>
    <phoneticPr fontId="2" type="noConversion"/>
  </si>
  <si>
    <t>대리</t>
    <phoneticPr fontId="2" type="noConversion"/>
  </si>
  <si>
    <t>사원</t>
    <phoneticPr fontId="2" type="noConversion"/>
  </si>
  <si>
    <t>MA-01</t>
    <phoneticPr fontId="2" type="noConversion"/>
  </si>
  <si>
    <t>SA-01</t>
    <phoneticPr fontId="2" type="noConversion"/>
  </si>
  <si>
    <t>SA-02</t>
    <phoneticPr fontId="2" type="noConversion"/>
  </si>
  <si>
    <t>MA-02</t>
    <phoneticPr fontId="2" type="noConversion"/>
  </si>
  <si>
    <t>SA-03</t>
    <phoneticPr fontId="2" type="noConversion"/>
  </si>
  <si>
    <t>MA-03</t>
    <phoneticPr fontId="2" type="noConversion"/>
  </si>
  <si>
    <t>아이스크림 재고 현황</t>
    <phoneticPr fontId="2" type="noConversion"/>
  </si>
  <si>
    <t>판매비율</t>
    <phoneticPr fontId="2" type="noConversion"/>
  </si>
  <si>
    <t>&gt;=90%</t>
    <phoneticPr fontId="2" type="noConversion"/>
  </si>
  <si>
    <t>공식</t>
    <phoneticPr fontId="2" type="noConversion"/>
  </si>
  <si>
    <t>타이어단가</t>
  </si>
  <si>
    <t>타이어미수금</t>
  </si>
  <si>
    <t>제품단가인상</t>
  </si>
  <si>
    <t>만든 사람 admin 날짜 2026-05-27</t>
  </si>
  <si>
    <t>제품단가인하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</si>
  <si>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</si>
  <si>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</si>
  <si>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</si>
  <si>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</si>
  <si>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</si>
  <si>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</si>
  <si>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</si>
  <si>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(모두)</t>
  </si>
  <si>
    <t>행 레이블</t>
  </si>
  <si>
    <t>총합계</t>
  </si>
  <si>
    <t>열 레이블</t>
  </si>
  <si>
    <t>합계 : 수량</t>
  </si>
  <si>
    <t>전체 합계 : 수량</t>
  </si>
  <si>
    <t>전체 합계 : 매출액</t>
  </si>
  <si>
    <t>합계 : 매출액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</si>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</sst>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7" formatCode="#,,&quot;백만원&quot;"/>
    <numFmt numFmtId="178" formatCode="#,##0_ "/>
  </numFmts>
  <fonts count="1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u val="double"/>
      <sz val="16"/>
      <color theme="1"/>
      <name val="궁서체"/>
      <family val="1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 indent="1"/>
    </xf>
    <xf numFmtId="177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6" xfId="0" applyBorder="1" applyAlignment="1">
      <alignment horizontal="right" vertical="center" indent="1"/>
    </xf>
    <xf numFmtId="9" fontId="0" fillId="0" borderId="6" xfId="2" applyFont="1" applyBorder="1" applyAlignment="1">
      <alignment horizontal="center" vertical="center"/>
    </xf>
    <xf numFmtId="177" fontId="0" fillId="0" borderId="6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9" fillId="3" borderId="9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4" borderId="0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right" vertical="center"/>
    </xf>
    <xf numFmtId="0" fontId="8" fillId="3" borderId="9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6" fillId="0" borderId="0" xfId="0" applyFont="1" applyFill="1" applyBorder="1" applyAlignment="1">
      <alignment vertical="top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78" fontId="0" fillId="0" borderId="0" xfId="0" applyNumberFormat="1">
      <alignment vertical="center"/>
    </xf>
    <xf numFmtId="0" fontId="13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워드프로세서 필기 시험 결과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1과목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(차트작업!$C$5,차트작업!$C$8,차트작업!$C$11,차트작업!$C$13,차트작업!$C$15)</c:f>
              <c:numCache>
                <c:formatCode>General</c:formatCode>
                <c:ptCount val="5"/>
                <c:pt idx="0">
                  <c:v>56</c:v>
                </c:pt>
                <c:pt idx="1">
                  <c:v>75</c:v>
                </c:pt>
                <c:pt idx="2">
                  <c:v>35</c:v>
                </c:pt>
                <c:pt idx="3">
                  <c:v>65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1-4207-948E-5D56EEF6B0C3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2과목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(차트작업!$D$5,차트작업!$D$8,차트작업!$D$11,차트작업!$D$13,차트작업!$D$15)</c:f>
              <c:numCache>
                <c:formatCode>General</c:formatCode>
                <c:ptCount val="5"/>
                <c:pt idx="0">
                  <c:v>85</c:v>
                </c:pt>
                <c:pt idx="1">
                  <c:v>70</c:v>
                </c:pt>
                <c:pt idx="2">
                  <c:v>30</c:v>
                </c:pt>
                <c:pt idx="3">
                  <c:v>70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81-4207-948E-5D56EEF6B0C3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3과목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(차트작업!$E$5,차트작업!$E$8,차트작업!$E$11,차트작업!$E$13,차트작업!$E$15)</c:f>
              <c:numCache>
                <c:formatCode>General</c:formatCode>
                <c:ptCount val="5"/>
                <c:pt idx="0">
                  <c:v>70</c:v>
                </c:pt>
                <c:pt idx="1">
                  <c:v>70</c:v>
                </c:pt>
                <c:pt idx="2">
                  <c:v>50</c:v>
                </c:pt>
                <c:pt idx="3">
                  <c:v>80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81-4207-948E-5D56EEF6B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9593743"/>
        <c:axId val="769604559"/>
      </c:barChart>
      <c:catAx>
        <c:axId val="76959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604559"/>
        <c:crosses val="autoZero"/>
        <c:auto val="1"/>
        <c:lblAlgn val="ctr"/>
        <c:lblOffset val="100"/>
        <c:noMultiLvlLbl val="0"/>
      </c:catAx>
      <c:valAx>
        <c:axId val="76960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593743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gradFill rotWithShape="1">
          <a:gsLst>
            <a:gs pos="0">
              <a:schemeClr val="accent5">
                <a:lumMod val="110000"/>
                <a:satMod val="105000"/>
                <a:tint val="67000"/>
              </a:schemeClr>
            </a:gs>
            <a:gs pos="50000">
              <a:schemeClr val="accent5">
                <a:lumMod val="105000"/>
                <a:satMod val="103000"/>
                <a:tint val="73000"/>
              </a:schemeClr>
            </a:gs>
            <a:gs pos="100000">
              <a:schemeClr val="accent5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5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38100</xdr:colOff>
          <xdr:row>13</xdr:row>
          <xdr:rowOff>47625</xdr:rowOff>
        </xdr:from>
        <xdr:to>
          <xdr:col>1</xdr:col>
          <xdr:colOff>923925</xdr:colOff>
          <xdr:row>15</xdr:row>
          <xdr:rowOff>171450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총계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38100</xdr:colOff>
      <xdr:row>13</xdr:row>
      <xdr:rowOff>57150</xdr:rowOff>
    </xdr:from>
    <xdr:to>
      <xdr:col>3</xdr:col>
      <xdr:colOff>790575</xdr:colOff>
      <xdr:row>15</xdr:row>
      <xdr:rowOff>161925</xdr:rowOff>
    </xdr:to>
    <xdr:sp macro="[0]!서식" textlink="">
      <xdr:nvSpPr>
        <xdr:cNvPr id="2" name="하트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362200" y="2828925"/>
          <a:ext cx="752475" cy="523875"/>
        </a:xfrm>
        <a:prstGeom prst="hear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8</xdr:col>
      <xdr:colOff>0</xdr:colOff>
      <xdr:row>35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6169.421570833336" createdVersion="6" refreshedVersion="6" minRefreshableVersion="3" recordCount="12" xr:uid="{C1B6D26A-3B16-456D-BA65-FF06F93A5426}">
  <cacheSource type="worksheet">
    <worksheetSource ref="A3:F15" sheet="분석작업-2"/>
  </cacheSource>
  <cacheFields count="6">
    <cacheField name="가공일" numFmtId="0">
      <sharedItems count="3">
        <s v="04월 08일"/>
        <s v="05월 04일"/>
        <s v="05월 31일"/>
      </sharedItems>
    </cacheField>
    <cacheField name="가공품명" numFmtId="0">
      <sharedItems count="4">
        <s v="참치"/>
        <s v="꽁치"/>
        <s v="닭가슴살"/>
        <s v="번데기"/>
      </sharedItems>
    </cacheField>
    <cacheField name="가공팀" numFmtId="0">
      <sharedItems count="4">
        <s v="가공A팀"/>
        <s v="가공B팀"/>
        <s v="가공C팀"/>
        <s v="가공D팀"/>
      </sharedItems>
    </cacheField>
    <cacheField name="제조원가" numFmtId="41">
      <sharedItems containsSemiMixedTypes="0" containsString="0" containsNumber="1" containsInteger="1" minValue="500" maxValue="1500"/>
    </cacheField>
    <cacheField name="수량" numFmtId="41">
      <sharedItems containsSemiMixedTypes="0" containsString="0" containsNumber="1" containsInteger="1" minValue="15000" maxValue="30000"/>
    </cacheField>
    <cacheField name="매출액" numFmtId="41">
      <sharedItems containsSemiMixedTypes="0" containsString="0" containsNumber="1" containsInteger="1" minValue="11000000" maxValue="31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200"/>
    <n v="20000"/>
    <n v="24000000"/>
  </r>
  <r>
    <x v="0"/>
    <x v="1"/>
    <x v="1"/>
    <n v="1400"/>
    <n v="15000"/>
    <n v="21000000"/>
  </r>
  <r>
    <x v="0"/>
    <x v="2"/>
    <x v="2"/>
    <n v="1500"/>
    <n v="18000"/>
    <n v="27000000"/>
  </r>
  <r>
    <x v="0"/>
    <x v="3"/>
    <x v="3"/>
    <n v="500"/>
    <n v="25000"/>
    <n v="12500000"/>
  </r>
  <r>
    <x v="1"/>
    <x v="0"/>
    <x v="1"/>
    <n v="1200"/>
    <n v="22000"/>
    <n v="26400000"/>
  </r>
  <r>
    <x v="1"/>
    <x v="1"/>
    <x v="2"/>
    <n v="1400"/>
    <n v="18000"/>
    <n v="25200000"/>
  </r>
  <r>
    <x v="1"/>
    <x v="2"/>
    <x v="0"/>
    <n v="1500"/>
    <n v="21000"/>
    <n v="31500000"/>
  </r>
  <r>
    <x v="1"/>
    <x v="3"/>
    <x v="3"/>
    <n v="500"/>
    <n v="30000"/>
    <n v="15000000"/>
  </r>
  <r>
    <x v="2"/>
    <x v="0"/>
    <x v="0"/>
    <n v="1200"/>
    <n v="18000"/>
    <n v="21600000"/>
  </r>
  <r>
    <x v="2"/>
    <x v="1"/>
    <x v="1"/>
    <n v="1400"/>
    <n v="20000"/>
    <n v="28000000"/>
  </r>
  <r>
    <x v="2"/>
    <x v="2"/>
    <x v="2"/>
    <n v="1500"/>
    <n v="15000"/>
    <n v="22500000"/>
  </r>
  <r>
    <x v="2"/>
    <x v="3"/>
    <x v="3"/>
    <n v="500"/>
    <n v="22000"/>
    <n v="11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5259561-8926-4054-AD16-3865BFCC7C3B}" name="피벗 테이블1" cacheId="0" dataOnRows="1" applyNumberFormats="0" applyBorderFormats="0" applyFontFormats="0" applyPatternFormats="0" applyAlignmentFormats="0" applyWidthHeightFormats="1" dataCaption="값" missingCaption="*" updatedVersion="6" minRefreshableVersion="3" useAutoFormatting="1" itemPrintTitles="1" createdVersion="6" indent="0" outline="1" outlineData="1" multipleFieldFilters="0">
  <location ref="A20:F35" firstHeaderRow="1" firstDataRow="2" firstDataCol="1" rowPageCount="1" colPageCount="1"/>
  <pivotFields count="6">
    <pivotField axis="axisPage" showAll="0">
      <items count="4">
        <item x="0"/>
        <item x="1"/>
        <item x="2"/>
        <item t="default"/>
      </items>
    </pivotField>
    <pivotField axis="axisCol" showAll="0">
      <items count="5">
        <item x="1"/>
        <item x="2"/>
        <item x="3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numFmtId="41" showAll="0"/>
    <pivotField dataField="1" numFmtId="41" showAll="0"/>
    <pivotField dataField="1" numFmtId="41" showAll="0"/>
  </pivotFields>
  <rowFields count="2">
    <field x="2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합계 : 수량" fld="4" baseField="2" baseItem="0" numFmtId="178"/>
    <dataField name="합계 : 매출액" fld="5" baseField="2" baseItem="0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6B92-DA3B-4526-A65B-85B781E9B2E8}">
  <dimension ref="A1:F9"/>
  <sheetViews>
    <sheetView workbookViewId="0">
      <selection activeCell="A9" sqref="A9"/>
    </sheetView>
  </sheetViews>
  <sheetFormatPr defaultRowHeight="16.5" x14ac:dyDescent="0.3"/>
  <cols>
    <col min="6" max="6" width="10.875" bestFit="1" customWidth="1"/>
  </cols>
  <sheetData>
    <row r="1" spans="1:6" x14ac:dyDescent="0.3">
      <c r="A1" t="s">
        <v>0</v>
      </c>
    </row>
    <row r="3" spans="1:6" x14ac:dyDescent="0.3">
      <c r="A3" s="1" t="s">
        <v>208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3">
      <c r="A4" s="1" t="s">
        <v>225</v>
      </c>
      <c r="B4" s="1" t="s">
        <v>214</v>
      </c>
      <c r="C4" s="1" t="s">
        <v>220</v>
      </c>
      <c r="D4" s="1" t="s">
        <v>222</v>
      </c>
      <c r="E4" s="1">
        <v>5</v>
      </c>
      <c r="F4" s="2">
        <v>2500000</v>
      </c>
    </row>
    <row r="5" spans="1:6" x14ac:dyDescent="0.3">
      <c r="A5" s="1" t="s">
        <v>226</v>
      </c>
      <c r="B5" s="1" t="s">
        <v>215</v>
      </c>
      <c r="C5" s="1" t="s">
        <v>221</v>
      </c>
      <c r="D5" s="1" t="s">
        <v>222</v>
      </c>
      <c r="E5" s="1">
        <v>7</v>
      </c>
      <c r="F5" s="2">
        <v>2700000</v>
      </c>
    </row>
    <row r="6" spans="1:6" x14ac:dyDescent="0.3">
      <c r="A6" s="1" t="s">
        <v>227</v>
      </c>
      <c r="B6" s="1" t="s">
        <v>216</v>
      </c>
      <c r="C6" s="1" t="s">
        <v>221</v>
      </c>
      <c r="D6" s="1" t="s">
        <v>223</v>
      </c>
      <c r="E6" s="1">
        <v>2</v>
      </c>
      <c r="F6" s="2">
        <v>1800000</v>
      </c>
    </row>
    <row r="7" spans="1:6" x14ac:dyDescent="0.3">
      <c r="A7" s="1" t="s">
        <v>228</v>
      </c>
      <c r="B7" s="1" t="s">
        <v>217</v>
      </c>
      <c r="C7" s="1" t="s">
        <v>220</v>
      </c>
      <c r="D7" s="1" t="s">
        <v>223</v>
      </c>
      <c r="E7" s="1">
        <v>4</v>
      </c>
      <c r="F7" s="2">
        <v>2000000</v>
      </c>
    </row>
    <row r="8" spans="1:6" x14ac:dyDescent="0.3">
      <c r="A8" s="1" t="s">
        <v>229</v>
      </c>
      <c r="B8" s="1" t="s">
        <v>218</v>
      </c>
      <c r="C8" s="1" t="s">
        <v>221</v>
      </c>
      <c r="D8" s="1" t="s">
        <v>224</v>
      </c>
      <c r="E8" s="1">
        <v>1</v>
      </c>
      <c r="F8" s="2">
        <v>1200000</v>
      </c>
    </row>
    <row r="9" spans="1:6" x14ac:dyDescent="0.3">
      <c r="A9" s="1" t="s">
        <v>230</v>
      </c>
      <c r="B9" s="1" t="s">
        <v>219</v>
      </c>
      <c r="C9" s="1" t="s">
        <v>220</v>
      </c>
      <c r="D9" s="1" t="s">
        <v>224</v>
      </c>
      <c r="E9" s="1">
        <v>4</v>
      </c>
      <c r="F9" s="2">
        <v>1600000</v>
      </c>
    </row>
  </sheetData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74F9-04F4-40DF-812A-16C1B75088B2}">
  <dimension ref="A1:F15"/>
  <sheetViews>
    <sheetView workbookViewId="0">
      <selection activeCell="A3" sqref="A3:F3"/>
    </sheetView>
  </sheetViews>
  <sheetFormatPr defaultRowHeight="16.5" x14ac:dyDescent="0.3"/>
  <cols>
    <col min="3" max="3" width="9.125" bestFit="1" customWidth="1"/>
    <col min="6" max="6" width="11.125" bestFit="1" customWidth="1"/>
  </cols>
  <sheetData>
    <row r="1" spans="1:6" ht="20.25" x14ac:dyDescent="0.3">
      <c r="A1" s="45" t="s">
        <v>1</v>
      </c>
      <c r="B1" s="45"/>
      <c r="C1" s="45"/>
      <c r="D1" s="45"/>
      <c r="E1" s="45"/>
      <c r="F1" s="45"/>
    </row>
    <row r="2" spans="1:6" x14ac:dyDescent="0.3">
      <c r="E2" s="1" t="s">
        <v>2</v>
      </c>
      <c r="F2" s="13">
        <v>45946</v>
      </c>
    </row>
    <row r="3" spans="1:6" ht="17.25" thickBot="1" x14ac:dyDescent="0.35">
      <c r="A3" s="22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</row>
    <row r="4" spans="1:6" ht="17.25" thickTop="1" x14ac:dyDescent="0.3">
      <c r="A4" s="17" t="s">
        <v>9</v>
      </c>
      <c r="B4" s="17" t="s">
        <v>10</v>
      </c>
      <c r="C4" s="18">
        <v>350000</v>
      </c>
      <c r="D4" s="19">
        <v>368</v>
      </c>
      <c r="E4" s="20">
        <v>0.1</v>
      </c>
      <c r="F4" s="21">
        <v>128800000</v>
      </c>
    </row>
    <row r="5" spans="1:6" x14ac:dyDescent="0.3">
      <c r="A5" s="3" t="s">
        <v>9</v>
      </c>
      <c r="B5" s="3" t="s">
        <v>11</v>
      </c>
      <c r="C5" s="14">
        <v>500000</v>
      </c>
      <c r="D5" s="15">
        <v>251</v>
      </c>
      <c r="E5" s="5">
        <v>0.13</v>
      </c>
      <c r="F5" s="16">
        <v>125500000</v>
      </c>
    </row>
    <row r="6" spans="1:6" x14ac:dyDescent="0.3">
      <c r="A6" s="3" t="s">
        <v>9</v>
      </c>
      <c r="B6" s="3" t="s">
        <v>12</v>
      </c>
      <c r="C6" s="14">
        <v>400000</v>
      </c>
      <c r="D6" s="15">
        <v>437</v>
      </c>
      <c r="E6" s="5">
        <v>0.11</v>
      </c>
      <c r="F6" s="16">
        <v>174800000</v>
      </c>
    </row>
    <row r="7" spans="1:6" x14ac:dyDescent="0.3">
      <c r="A7" s="3" t="s">
        <v>13</v>
      </c>
      <c r="B7" s="3" t="s">
        <v>10</v>
      </c>
      <c r="C7" s="14">
        <v>350000</v>
      </c>
      <c r="D7" s="15">
        <v>244</v>
      </c>
      <c r="E7" s="5">
        <v>0.1</v>
      </c>
      <c r="F7" s="16">
        <v>85400000</v>
      </c>
    </row>
    <row r="8" spans="1:6" x14ac:dyDescent="0.3">
      <c r="A8" s="3" t="s">
        <v>13</v>
      </c>
      <c r="B8" s="3" t="s">
        <v>11</v>
      </c>
      <c r="C8" s="14">
        <v>500000</v>
      </c>
      <c r="D8" s="15">
        <v>358</v>
      </c>
      <c r="E8" s="5">
        <v>0.13</v>
      </c>
      <c r="F8" s="16">
        <v>179000000</v>
      </c>
    </row>
    <row r="9" spans="1:6" x14ac:dyDescent="0.3">
      <c r="A9" s="3" t="s">
        <v>13</v>
      </c>
      <c r="B9" s="3" t="s">
        <v>12</v>
      </c>
      <c r="C9" s="14">
        <v>400000</v>
      </c>
      <c r="D9" s="15">
        <v>366</v>
      </c>
      <c r="E9" s="5">
        <v>0.11</v>
      </c>
      <c r="F9" s="16">
        <v>146400000</v>
      </c>
    </row>
    <row r="10" spans="1:6" x14ac:dyDescent="0.3">
      <c r="A10" s="3" t="s">
        <v>14</v>
      </c>
      <c r="B10" s="3" t="s">
        <v>10</v>
      </c>
      <c r="C10" s="14">
        <v>350000</v>
      </c>
      <c r="D10" s="15">
        <v>438</v>
      </c>
      <c r="E10" s="5">
        <v>0.1</v>
      </c>
      <c r="F10" s="16">
        <v>153300000</v>
      </c>
    </row>
    <row r="11" spans="1:6" x14ac:dyDescent="0.3">
      <c r="A11" s="3" t="s">
        <v>14</v>
      </c>
      <c r="B11" s="3" t="s">
        <v>11</v>
      </c>
      <c r="C11" s="14">
        <v>500000</v>
      </c>
      <c r="D11" s="15">
        <v>254</v>
      </c>
      <c r="E11" s="5">
        <v>0.13</v>
      </c>
      <c r="F11" s="16">
        <v>127000000</v>
      </c>
    </row>
    <row r="12" spans="1:6" x14ac:dyDescent="0.3">
      <c r="A12" s="3" t="s">
        <v>14</v>
      </c>
      <c r="B12" s="3" t="s">
        <v>12</v>
      </c>
      <c r="C12" s="14">
        <v>400000</v>
      </c>
      <c r="D12" s="15">
        <v>264</v>
      </c>
      <c r="E12" s="5">
        <v>0.11</v>
      </c>
      <c r="F12" s="16">
        <v>105600000</v>
      </c>
    </row>
    <row r="13" spans="1:6" x14ac:dyDescent="0.3">
      <c r="A13" s="3" t="s">
        <v>15</v>
      </c>
      <c r="B13" s="3" t="s">
        <v>10</v>
      </c>
      <c r="C13" s="14">
        <v>350000</v>
      </c>
      <c r="D13" s="15">
        <v>351</v>
      </c>
      <c r="E13" s="5">
        <v>0.1</v>
      </c>
      <c r="F13" s="16">
        <v>122850000</v>
      </c>
    </row>
    <row r="14" spans="1:6" x14ac:dyDescent="0.3">
      <c r="A14" s="3" t="s">
        <v>15</v>
      </c>
      <c r="B14" s="3" t="s">
        <v>11</v>
      </c>
      <c r="C14" s="14">
        <v>500000</v>
      </c>
      <c r="D14" s="15">
        <v>233</v>
      </c>
      <c r="E14" s="5">
        <v>0.13</v>
      </c>
      <c r="F14" s="16">
        <v>116500000</v>
      </c>
    </row>
    <row r="15" spans="1:6" x14ac:dyDescent="0.3">
      <c r="A15" s="3" t="s">
        <v>15</v>
      </c>
      <c r="B15" s="3" t="s">
        <v>12</v>
      </c>
      <c r="C15" s="14">
        <v>400000</v>
      </c>
      <c r="D15" s="15">
        <v>349</v>
      </c>
      <c r="E15" s="5">
        <v>0.11</v>
      </c>
      <c r="F15" s="16">
        <v>139600000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893A-8C0D-4453-89A8-F1416F2F623D}">
  <dimension ref="A1:G29"/>
  <sheetViews>
    <sheetView topLeftCell="A13" workbookViewId="0">
      <selection activeCell="E29" sqref="E29"/>
    </sheetView>
  </sheetViews>
  <sheetFormatPr defaultRowHeight="16.5" x14ac:dyDescent="0.3"/>
  <cols>
    <col min="3" max="3" width="10.375" bestFit="1" customWidth="1"/>
  </cols>
  <sheetData>
    <row r="1" spans="1:7" ht="20.25" x14ac:dyDescent="0.3">
      <c r="A1" s="46" t="s">
        <v>231</v>
      </c>
      <c r="B1" s="46"/>
      <c r="C1" s="46"/>
      <c r="D1" s="46"/>
      <c r="E1" s="46"/>
      <c r="F1" s="46"/>
      <c r="G1" s="46"/>
    </row>
    <row r="3" spans="1:7" x14ac:dyDescent="0.3">
      <c r="A3" s="3" t="s">
        <v>16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3">
      <c r="A4" s="3" t="s">
        <v>23</v>
      </c>
      <c r="B4" s="4">
        <v>1000</v>
      </c>
      <c r="C4" s="3">
        <v>67</v>
      </c>
      <c r="D4" s="3">
        <v>300</v>
      </c>
      <c r="E4" s="3">
        <v>322</v>
      </c>
      <c r="F4" s="3">
        <f t="shared" ref="F4:F16" si="0">C4+D4-E4</f>
        <v>45</v>
      </c>
      <c r="G4" s="5">
        <f t="shared" ref="G4:G16" si="1">E4/(C4+D4)</f>
        <v>0.87738419618528607</v>
      </c>
    </row>
    <row r="5" spans="1:7" x14ac:dyDescent="0.3">
      <c r="A5" s="3" t="s">
        <v>24</v>
      </c>
      <c r="B5" s="4">
        <v>600</v>
      </c>
      <c r="C5" s="3">
        <v>99</v>
      </c>
      <c r="D5" s="3">
        <v>250</v>
      </c>
      <c r="E5" s="3">
        <v>305</v>
      </c>
      <c r="F5" s="3">
        <f t="shared" si="0"/>
        <v>44</v>
      </c>
      <c r="G5" s="5">
        <f t="shared" si="1"/>
        <v>0.87392550143266479</v>
      </c>
    </row>
    <row r="6" spans="1:7" x14ac:dyDescent="0.3">
      <c r="A6" s="3" t="s">
        <v>25</v>
      </c>
      <c r="B6" s="4">
        <v>600</v>
      </c>
      <c r="C6" s="3">
        <v>27</v>
      </c>
      <c r="D6" s="3">
        <v>400</v>
      </c>
      <c r="E6" s="3">
        <v>286</v>
      </c>
      <c r="F6" s="3">
        <f t="shared" si="0"/>
        <v>141</v>
      </c>
      <c r="G6" s="5">
        <f t="shared" si="1"/>
        <v>0.66978922716627631</v>
      </c>
    </row>
    <row r="7" spans="1:7" x14ac:dyDescent="0.3">
      <c r="A7" s="3" t="s">
        <v>26</v>
      </c>
      <c r="B7" s="4">
        <v>500</v>
      </c>
      <c r="C7" s="3">
        <v>56</v>
      </c>
      <c r="D7" s="3">
        <v>350</v>
      </c>
      <c r="E7" s="3">
        <v>358</v>
      </c>
      <c r="F7" s="3">
        <f t="shared" si="0"/>
        <v>48</v>
      </c>
      <c r="G7" s="5">
        <f t="shared" si="1"/>
        <v>0.88177339901477836</v>
      </c>
    </row>
    <row r="8" spans="1:7" x14ac:dyDescent="0.3">
      <c r="A8" s="3" t="s">
        <v>27</v>
      </c>
      <c r="B8" s="4">
        <v>500</v>
      </c>
      <c r="C8" s="3">
        <v>48</v>
      </c>
      <c r="D8" s="3">
        <v>350</v>
      </c>
      <c r="E8" s="3">
        <v>321</v>
      </c>
      <c r="F8" s="3">
        <f t="shared" si="0"/>
        <v>77</v>
      </c>
      <c r="G8" s="5">
        <f t="shared" si="1"/>
        <v>0.80653266331658291</v>
      </c>
    </row>
    <row r="9" spans="1:7" x14ac:dyDescent="0.3">
      <c r="A9" s="3" t="s">
        <v>28</v>
      </c>
      <c r="B9" s="4">
        <v>600</v>
      </c>
      <c r="C9" s="3">
        <v>63</v>
      </c>
      <c r="D9" s="3">
        <v>300</v>
      </c>
      <c r="E9" s="3">
        <v>242</v>
      </c>
      <c r="F9" s="3">
        <f t="shared" si="0"/>
        <v>121</v>
      </c>
      <c r="G9" s="5">
        <f t="shared" si="1"/>
        <v>0.66666666666666663</v>
      </c>
    </row>
    <row r="10" spans="1:7" x14ac:dyDescent="0.3">
      <c r="A10" s="3" t="s">
        <v>29</v>
      </c>
      <c r="B10" s="4">
        <v>1000</v>
      </c>
      <c r="C10" s="3">
        <v>55</v>
      </c>
      <c r="D10" s="3">
        <v>320</v>
      </c>
      <c r="E10" s="3">
        <v>340</v>
      </c>
      <c r="F10" s="3">
        <f t="shared" si="0"/>
        <v>35</v>
      </c>
      <c r="G10" s="5">
        <f t="shared" si="1"/>
        <v>0.90666666666666662</v>
      </c>
    </row>
    <row r="11" spans="1:7" x14ac:dyDescent="0.3">
      <c r="A11" s="3" t="s">
        <v>30</v>
      </c>
      <c r="B11" s="4">
        <v>1200</v>
      </c>
      <c r="C11" s="3">
        <v>75</v>
      </c>
      <c r="D11" s="3">
        <v>200</v>
      </c>
      <c r="E11" s="3">
        <v>207</v>
      </c>
      <c r="F11" s="3">
        <f t="shared" si="0"/>
        <v>68</v>
      </c>
      <c r="G11" s="5">
        <f t="shared" si="1"/>
        <v>0.75272727272727269</v>
      </c>
    </row>
    <row r="12" spans="1:7" x14ac:dyDescent="0.3">
      <c r="A12" s="3" t="s">
        <v>31</v>
      </c>
      <c r="B12" s="4">
        <v>800</v>
      </c>
      <c r="C12" s="3">
        <v>53</v>
      </c>
      <c r="D12" s="3">
        <v>320</v>
      </c>
      <c r="E12" s="3">
        <v>326</v>
      </c>
      <c r="F12" s="3">
        <f t="shared" si="0"/>
        <v>47</v>
      </c>
      <c r="G12" s="5">
        <f t="shared" si="1"/>
        <v>0.87399463806970512</v>
      </c>
    </row>
    <row r="13" spans="1:7" x14ac:dyDescent="0.3">
      <c r="A13" s="3" t="s">
        <v>32</v>
      </c>
      <c r="B13" s="4">
        <v>600</v>
      </c>
      <c r="C13" s="3">
        <v>29</v>
      </c>
      <c r="D13" s="3">
        <v>400</v>
      </c>
      <c r="E13" s="3">
        <v>322</v>
      </c>
      <c r="F13" s="3">
        <f t="shared" si="0"/>
        <v>107</v>
      </c>
      <c r="G13" s="5">
        <f t="shared" si="1"/>
        <v>0.75058275058275059</v>
      </c>
    </row>
    <row r="14" spans="1:7" x14ac:dyDescent="0.3">
      <c r="A14" s="3" t="s">
        <v>33</v>
      </c>
      <c r="B14" s="4">
        <v>500</v>
      </c>
      <c r="C14" s="3">
        <v>45</v>
      </c>
      <c r="D14" s="3">
        <v>380</v>
      </c>
      <c r="E14" s="3">
        <v>389</v>
      </c>
      <c r="F14" s="3">
        <f t="shared" si="0"/>
        <v>36</v>
      </c>
      <c r="G14" s="5">
        <f t="shared" si="1"/>
        <v>0.91529411764705881</v>
      </c>
    </row>
    <row r="15" spans="1:7" x14ac:dyDescent="0.3">
      <c r="A15" s="3" t="s">
        <v>34</v>
      </c>
      <c r="B15" s="4">
        <v>700</v>
      </c>
      <c r="C15" s="3">
        <v>65</v>
      </c>
      <c r="D15" s="3">
        <v>240</v>
      </c>
      <c r="E15" s="3">
        <v>245</v>
      </c>
      <c r="F15" s="3">
        <f t="shared" si="0"/>
        <v>60</v>
      </c>
      <c r="G15" s="5">
        <f t="shared" si="1"/>
        <v>0.80327868852459017</v>
      </c>
    </row>
    <row r="16" spans="1:7" x14ac:dyDescent="0.3">
      <c r="A16" s="3" t="s">
        <v>35</v>
      </c>
      <c r="B16" s="4">
        <v>500</v>
      </c>
      <c r="C16" s="3">
        <v>68</v>
      </c>
      <c r="D16" s="3">
        <v>250</v>
      </c>
      <c r="E16" s="3">
        <v>258</v>
      </c>
      <c r="F16" s="3">
        <f t="shared" si="0"/>
        <v>60</v>
      </c>
      <c r="G16" s="5">
        <f t="shared" si="1"/>
        <v>0.81132075471698117</v>
      </c>
    </row>
    <row r="17" spans="1:7" x14ac:dyDescent="0.3">
      <c r="A17" s="1"/>
      <c r="B17" s="1"/>
      <c r="C17" s="1"/>
      <c r="D17" s="1"/>
      <c r="E17" s="1"/>
      <c r="F17" s="1"/>
      <c r="G17" s="1"/>
    </row>
    <row r="18" spans="1:7" x14ac:dyDescent="0.3">
      <c r="A18" s="1" t="s">
        <v>234</v>
      </c>
      <c r="B18" s="1" t="s">
        <v>232</v>
      </c>
      <c r="C18" s="1"/>
      <c r="D18" s="1"/>
      <c r="E18" s="1"/>
      <c r="F18" s="1"/>
      <c r="G18" s="1"/>
    </row>
    <row r="19" spans="1:7" x14ac:dyDescent="0.3">
      <c r="A19" s="1" t="b">
        <f>$E4&lt;$D4</f>
        <v>0</v>
      </c>
      <c r="B19" s="1"/>
      <c r="C19" s="1"/>
      <c r="D19" s="1"/>
      <c r="E19" s="1"/>
      <c r="F19" s="1"/>
      <c r="G19" s="1"/>
    </row>
    <row r="20" spans="1:7" x14ac:dyDescent="0.3">
      <c r="A20" s="1"/>
      <c r="B20" s="1" t="s">
        <v>233</v>
      </c>
      <c r="C20" s="1"/>
      <c r="D20" s="1"/>
      <c r="E20" s="1"/>
      <c r="F20" s="1"/>
      <c r="G20" s="1"/>
    </row>
    <row r="21" spans="1:7" x14ac:dyDescent="0.3">
      <c r="A21" s="1"/>
      <c r="B21" s="1"/>
      <c r="C21" s="1"/>
      <c r="D21" s="1"/>
      <c r="E21" s="1"/>
      <c r="F21" s="1"/>
      <c r="G21" s="1"/>
    </row>
    <row r="23" spans="1:7" x14ac:dyDescent="0.3">
      <c r="A23" s="3" t="s">
        <v>16</v>
      </c>
      <c r="B23" s="3" t="s">
        <v>17</v>
      </c>
      <c r="C23" s="3" t="s">
        <v>18</v>
      </c>
      <c r="D23" s="3" t="s">
        <v>19</v>
      </c>
      <c r="E23" s="3" t="s">
        <v>20</v>
      </c>
      <c r="F23" s="3" t="s">
        <v>21</v>
      </c>
      <c r="G23" s="3" t="s">
        <v>22</v>
      </c>
    </row>
    <row r="24" spans="1:7" x14ac:dyDescent="0.3">
      <c r="A24" s="3" t="s">
        <v>25</v>
      </c>
      <c r="B24" s="4">
        <v>600</v>
      </c>
      <c r="C24" s="3">
        <v>27</v>
      </c>
      <c r="D24" s="3">
        <v>400</v>
      </c>
      <c r="E24" s="3">
        <v>286</v>
      </c>
      <c r="F24" s="3">
        <v>141</v>
      </c>
      <c r="G24" s="5">
        <v>0.66978922716627631</v>
      </c>
    </row>
    <row r="25" spans="1:7" x14ac:dyDescent="0.3">
      <c r="A25" s="3" t="s">
        <v>27</v>
      </c>
      <c r="B25" s="4">
        <v>500</v>
      </c>
      <c r="C25" s="3">
        <v>48</v>
      </c>
      <c r="D25" s="3">
        <v>350</v>
      </c>
      <c r="E25" s="3">
        <v>321</v>
      </c>
      <c r="F25" s="3">
        <v>77</v>
      </c>
      <c r="G25" s="5">
        <v>0.80653266331658291</v>
      </c>
    </row>
    <row r="26" spans="1:7" x14ac:dyDescent="0.3">
      <c r="A26" s="3" t="s">
        <v>28</v>
      </c>
      <c r="B26" s="4">
        <v>600</v>
      </c>
      <c r="C26" s="3">
        <v>63</v>
      </c>
      <c r="D26" s="3">
        <v>300</v>
      </c>
      <c r="E26" s="3">
        <v>242</v>
      </c>
      <c r="F26" s="3">
        <v>121</v>
      </c>
      <c r="G26" s="5">
        <v>0.66666666666666663</v>
      </c>
    </row>
    <row r="27" spans="1:7" x14ac:dyDescent="0.3">
      <c r="A27" s="3" t="s">
        <v>29</v>
      </c>
      <c r="B27" s="4">
        <v>1000</v>
      </c>
      <c r="C27" s="3">
        <v>55</v>
      </c>
      <c r="D27" s="3">
        <v>320</v>
      </c>
      <c r="E27" s="3">
        <v>340</v>
      </c>
      <c r="F27" s="3">
        <v>35</v>
      </c>
      <c r="G27" s="5">
        <v>0.90666666666666662</v>
      </c>
    </row>
    <row r="28" spans="1:7" x14ac:dyDescent="0.3">
      <c r="A28" s="3" t="s">
        <v>32</v>
      </c>
      <c r="B28" s="4">
        <v>600</v>
      </c>
      <c r="C28" s="3">
        <v>29</v>
      </c>
      <c r="D28" s="3">
        <v>400</v>
      </c>
      <c r="E28" s="3">
        <v>322</v>
      </c>
      <c r="F28" s="3">
        <v>107</v>
      </c>
      <c r="G28" s="5">
        <v>0.75058275058275059</v>
      </c>
    </row>
    <row r="29" spans="1:7" x14ac:dyDescent="0.3">
      <c r="A29" s="3" t="s">
        <v>33</v>
      </c>
      <c r="B29" s="4">
        <v>500</v>
      </c>
      <c r="C29" s="3">
        <v>45</v>
      </c>
      <c r="D29" s="3">
        <v>380</v>
      </c>
      <c r="E29" s="3">
        <v>389</v>
      </c>
      <c r="F29" s="3">
        <v>36</v>
      </c>
      <c r="G29" s="5">
        <v>0.91529411764705881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1CF3-E358-4D2E-95A7-DABF55694E8A}">
  <dimension ref="A1:J39"/>
  <sheetViews>
    <sheetView topLeftCell="A16" workbookViewId="0">
      <selection activeCell="D30" sqref="D30:D39"/>
    </sheetView>
  </sheetViews>
  <sheetFormatPr defaultRowHeight="16.5" x14ac:dyDescent="0.3"/>
  <cols>
    <col min="2" max="2" width="10.875" bestFit="1" customWidth="1"/>
    <col min="3" max="3" width="9.875" bestFit="1" customWidth="1"/>
    <col min="4" max="4" width="11" bestFit="1" customWidth="1"/>
    <col min="5" max="5" width="10.875" bestFit="1" customWidth="1"/>
    <col min="7" max="7" width="9.125" bestFit="1" customWidth="1"/>
    <col min="8" max="8" width="11.125" bestFit="1" customWidth="1"/>
    <col min="9" max="9" width="9.375" bestFit="1" customWidth="1"/>
    <col min="10" max="10" width="11.125" bestFit="1" customWidth="1"/>
  </cols>
  <sheetData>
    <row r="1" spans="1:10" x14ac:dyDescent="0.3">
      <c r="A1" s="6" t="s">
        <v>36</v>
      </c>
      <c r="B1" s="7" t="s">
        <v>37</v>
      </c>
      <c r="G1" s="8" t="s">
        <v>38</v>
      </c>
      <c r="H1" s="7" t="s">
        <v>39</v>
      </c>
    </row>
    <row r="2" spans="1:10" x14ac:dyDescent="0.3">
      <c r="A2" s="3" t="s">
        <v>16</v>
      </c>
      <c r="B2" s="3" t="s">
        <v>40</v>
      </c>
      <c r="C2" s="3" t="s">
        <v>41</v>
      </c>
      <c r="D2" s="3" t="s">
        <v>42</v>
      </c>
      <c r="E2" s="3" t="s">
        <v>43</v>
      </c>
      <c r="G2" s="3" t="s">
        <v>4</v>
      </c>
      <c r="H2" s="3" t="s">
        <v>44</v>
      </c>
      <c r="I2" s="3" t="s">
        <v>45</v>
      </c>
      <c r="J2" s="9" t="s">
        <v>46</v>
      </c>
    </row>
    <row r="3" spans="1:10" x14ac:dyDescent="0.3">
      <c r="A3" s="3" t="s">
        <v>47</v>
      </c>
      <c r="B3" s="4">
        <v>800000</v>
      </c>
      <c r="C3" s="3" t="s">
        <v>48</v>
      </c>
      <c r="D3" s="3" t="s">
        <v>49</v>
      </c>
      <c r="E3" s="4">
        <v>224500</v>
      </c>
      <c r="G3" s="3" t="s">
        <v>50</v>
      </c>
      <c r="H3" s="10">
        <v>41244</v>
      </c>
      <c r="I3" s="3" t="s">
        <v>51</v>
      </c>
      <c r="J3" s="23">
        <f>(2000+MID(I3,5,2)*1)-YEAR(H3)</f>
        <v>7</v>
      </c>
    </row>
    <row r="4" spans="1:10" x14ac:dyDescent="0.3">
      <c r="A4" s="3" t="s">
        <v>52</v>
      </c>
      <c r="B4" s="4">
        <v>1200000</v>
      </c>
      <c r="C4" s="3" t="s">
        <v>53</v>
      </c>
      <c r="D4" s="3" t="s">
        <v>54</v>
      </c>
      <c r="E4" s="4">
        <v>359200</v>
      </c>
      <c r="G4" s="3" t="s">
        <v>55</v>
      </c>
      <c r="H4" s="10">
        <v>41398</v>
      </c>
      <c r="I4" s="3" t="s">
        <v>56</v>
      </c>
      <c r="J4" s="23">
        <f t="shared" ref="J4:J13" si="0">(2000+MID(I4,5,2)*1)-YEAR(H4)</f>
        <v>9</v>
      </c>
    </row>
    <row r="5" spans="1:10" x14ac:dyDescent="0.3">
      <c r="A5" s="3" t="s">
        <v>47</v>
      </c>
      <c r="B5" s="4">
        <v>2000000</v>
      </c>
      <c r="C5" s="3" t="s">
        <v>53</v>
      </c>
      <c r="D5" s="3" t="s">
        <v>57</v>
      </c>
      <c r="E5" s="4">
        <v>625100</v>
      </c>
      <c r="G5" s="3" t="s">
        <v>58</v>
      </c>
      <c r="H5" s="10">
        <v>42203</v>
      </c>
      <c r="I5" s="3" t="s">
        <v>59</v>
      </c>
      <c r="J5" s="23">
        <f t="shared" si="0"/>
        <v>6</v>
      </c>
    </row>
    <row r="6" spans="1:10" x14ac:dyDescent="0.3">
      <c r="A6" s="3" t="s">
        <v>60</v>
      </c>
      <c r="B6" s="4">
        <v>700000</v>
      </c>
      <c r="C6" s="3" t="s">
        <v>61</v>
      </c>
      <c r="D6" s="3" t="s">
        <v>62</v>
      </c>
      <c r="E6" s="4">
        <v>175400</v>
      </c>
      <c r="G6" s="3" t="s">
        <v>63</v>
      </c>
      <c r="H6" s="10">
        <v>41973</v>
      </c>
      <c r="I6" s="3" t="s">
        <v>64</v>
      </c>
      <c r="J6" s="23">
        <f t="shared" si="0"/>
        <v>7</v>
      </c>
    </row>
    <row r="7" spans="1:10" x14ac:dyDescent="0.3">
      <c r="A7" s="3" t="s">
        <v>52</v>
      </c>
      <c r="B7" s="4">
        <v>2200000</v>
      </c>
      <c r="C7" s="3" t="s">
        <v>48</v>
      </c>
      <c r="D7" s="3" t="s">
        <v>65</v>
      </c>
      <c r="E7" s="4">
        <v>556900</v>
      </c>
      <c r="G7" s="3" t="s">
        <v>66</v>
      </c>
      <c r="H7" s="10">
        <v>42454</v>
      </c>
      <c r="I7" s="3" t="s">
        <v>67</v>
      </c>
      <c r="J7" s="23">
        <f t="shared" si="0"/>
        <v>3</v>
      </c>
    </row>
    <row r="8" spans="1:10" x14ac:dyDescent="0.3">
      <c r="A8" s="3" t="s">
        <v>47</v>
      </c>
      <c r="B8" s="4">
        <v>1300000</v>
      </c>
      <c r="C8" s="3" t="s">
        <v>68</v>
      </c>
      <c r="D8" s="3" t="s">
        <v>69</v>
      </c>
      <c r="E8" s="4">
        <v>394500</v>
      </c>
      <c r="G8" s="3" t="s">
        <v>70</v>
      </c>
      <c r="H8" s="10">
        <v>43015</v>
      </c>
      <c r="I8" s="3" t="s">
        <v>71</v>
      </c>
      <c r="J8" s="23">
        <f t="shared" si="0"/>
        <v>4</v>
      </c>
    </row>
    <row r="9" spans="1:10" x14ac:dyDescent="0.3">
      <c r="A9" s="3" t="s">
        <v>60</v>
      </c>
      <c r="B9" s="4">
        <v>2500000</v>
      </c>
      <c r="C9" s="3" t="s">
        <v>61</v>
      </c>
      <c r="D9" s="3" t="s">
        <v>72</v>
      </c>
      <c r="E9" s="4">
        <v>756200</v>
      </c>
      <c r="G9" s="3" t="s">
        <v>73</v>
      </c>
      <c r="H9" s="10">
        <v>41508</v>
      </c>
      <c r="I9" s="3" t="s">
        <v>74</v>
      </c>
      <c r="J9" s="23">
        <f t="shared" si="0"/>
        <v>7</v>
      </c>
    </row>
    <row r="10" spans="1:10" x14ac:dyDescent="0.3">
      <c r="A10" s="3" t="s">
        <v>60</v>
      </c>
      <c r="B10" s="4">
        <v>2300000</v>
      </c>
      <c r="C10" s="3" t="s">
        <v>48</v>
      </c>
      <c r="D10" s="3" t="s">
        <v>54</v>
      </c>
      <c r="E10" s="4">
        <v>575300</v>
      </c>
      <c r="G10" s="3" t="s">
        <v>75</v>
      </c>
      <c r="H10" s="10">
        <v>41895</v>
      </c>
      <c r="I10" s="3" t="s">
        <v>76</v>
      </c>
      <c r="J10" s="23">
        <f t="shared" si="0"/>
        <v>5</v>
      </c>
    </row>
    <row r="11" spans="1:10" x14ac:dyDescent="0.3">
      <c r="A11" s="3" t="s">
        <v>47</v>
      </c>
      <c r="B11" s="4">
        <v>2100000</v>
      </c>
      <c r="C11" s="3" t="s">
        <v>61</v>
      </c>
      <c r="D11" s="3" t="s">
        <v>57</v>
      </c>
      <c r="E11" s="4">
        <v>636000</v>
      </c>
      <c r="G11" s="3" t="s">
        <v>77</v>
      </c>
      <c r="H11" s="10">
        <v>42176</v>
      </c>
      <c r="I11" s="3" t="s">
        <v>78</v>
      </c>
      <c r="J11" s="23">
        <f t="shared" si="0"/>
        <v>5</v>
      </c>
    </row>
    <row r="12" spans="1:10" x14ac:dyDescent="0.3">
      <c r="A12" s="3" t="s">
        <v>52</v>
      </c>
      <c r="B12" s="4">
        <v>2000000</v>
      </c>
      <c r="C12" s="3" t="s">
        <v>61</v>
      </c>
      <c r="D12" s="3" t="s">
        <v>79</v>
      </c>
      <c r="E12" s="4">
        <v>506400</v>
      </c>
      <c r="G12" s="3" t="s">
        <v>80</v>
      </c>
      <c r="H12" s="10">
        <v>40970</v>
      </c>
      <c r="I12" s="3" t="s">
        <v>81</v>
      </c>
      <c r="J12" s="23">
        <f t="shared" si="0"/>
        <v>8</v>
      </c>
    </row>
    <row r="13" spans="1:10" x14ac:dyDescent="0.3">
      <c r="A13" s="47" t="s">
        <v>82</v>
      </c>
      <c r="B13" s="48"/>
      <c r="C13" s="48"/>
      <c r="D13" s="49"/>
      <c r="E13" s="4">
        <f>DSUM(A2:E12,5,A2:A3)/DCOUNTA(A2:E12,1,A2:A3)</f>
        <v>470025</v>
      </c>
      <c r="G13" s="3" t="s">
        <v>83</v>
      </c>
      <c r="H13" s="10">
        <v>42201</v>
      </c>
      <c r="I13" s="3" t="s">
        <v>84</v>
      </c>
      <c r="J13" s="23">
        <f t="shared" si="0"/>
        <v>7</v>
      </c>
    </row>
    <row r="15" spans="1:10" x14ac:dyDescent="0.3">
      <c r="A15" s="8" t="s">
        <v>85</v>
      </c>
      <c r="B15" s="7" t="s">
        <v>86</v>
      </c>
      <c r="G15" s="8" t="s">
        <v>87</v>
      </c>
      <c r="H15" s="7" t="s">
        <v>88</v>
      </c>
    </row>
    <row r="16" spans="1:10" x14ac:dyDescent="0.3">
      <c r="A16" s="3" t="s">
        <v>89</v>
      </c>
      <c r="B16" s="3" t="s">
        <v>90</v>
      </c>
      <c r="C16" s="3" t="s">
        <v>91</v>
      </c>
      <c r="D16" s="9" t="s">
        <v>92</v>
      </c>
      <c r="G16" s="3" t="s">
        <v>93</v>
      </c>
      <c r="H16" s="3" t="s">
        <v>94</v>
      </c>
      <c r="I16" s="3" t="s">
        <v>95</v>
      </c>
      <c r="J16" s="9" t="s">
        <v>96</v>
      </c>
    </row>
    <row r="17" spans="1:10" x14ac:dyDescent="0.3">
      <c r="A17" s="3" t="s">
        <v>97</v>
      </c>
      <c r="B17" s="10">
        <v>45752</v>
      </c>
      <c r="C17" s="3">
        <v>4</v>
      </c>
      <c r="D17" s="10" t="str">
        <f>MONTH(WORKDAY(B17,C17))&amp;"/"&amp;DAY(WORKDAY(B17,C17))</f>
        <v>4/10</v>
      </c>
      <c r="G17" s="3" t="s">
        <v>98</v>
      </c>
      <c r="H17" s="11">
        <v>0.375</v>
      </c>
      <c r="I17" s="11">
        <v>0.47916666666666669</v>
      </c>
      <c r="J17" s="11">
        <f>IF(RIGHT(G17)="c",I17-H17+TIME(,10,),I17-H17)</f>
        <v>0.11111111111111113</v>
      </c>
    </row>
    <row r="18" spans="1:10" x14ac:dyDescent="0.3">
      <c r="A18" s="3" t="s">
        <v>99</v>
      </c>
      <c r="B18" s="10">
        <v>45752</v>
      </c>
      <c r="C18" s="3">
        <v>5</v>
      </c>
      <c r="D18" s="10" t="str">
        <f t="shared" ref="D18:D26" si="1">MONTH(WORKDAY(B18,C18))&amp;"/"&amp;DAY(WORKDAY(B18,C18))</f>
        <v>4/11</v>
      </c>
      <c r="G18" s="3" t="s">
        <v>100</v>
      </c>
      <c r="H18" s="11">
        <v>0.54166666666666663</v>
      </c>
      <c r="I18" s="11">
        <v>0.60416666666666663</v>
      </c>
      <c r="J18" s="11">
        <f t="shared" ref="J18:J26" si="2">IF(RIGHT(G18)="c",I18-H18+TIME(,10,),I18-H18)</f>
        <v>6.25E-2</v>
      </c>
    </row>
    <row r="19" spans="1:10" x14ac:dyDescent="0.3">
      <c r="A19" s="3" t="s">
        <v>101</v>
      </c>
      <c r="B19" s="10">
        <v>45754</v>
      </c>
      <c r="C19" s="3">
        <v>5</v>
      </c>
      <c r="D19" s="10" t="str">
        <f t="shared" si="1"/>
        <v>4/14</v>
      </c>
      <c r="G19" s="3" t="s">
        <v>102</v>
      </c>
      <c r="H19" s="11">
        <v>0.375</v>
      </c>
      <c r="I19" s="11">
        <v>0.47916666666666669</v>
      </c>
      <c r="J19" s="11">
        <f t="shared" si="2"/>
        <v>0.10416666666666669</v>
      </c>
    </row>
    <row r="20" spans="1:10" x14ac:dyDescent="0.3">
      <c r="A20" s="3" t="s">
        <v>103</v>
      </c>
      <c r="B20" s="10">
        <v>45757</v>
      </c>
      <c r="C20" s="3">
        <v>6</v>
      </c>
      <c r="D20" s="10" t="str">
        <f t="shared" si="1"/>
        <v>4/18</v>
      </c>
      <c r="G20" s="3" t="s">
        <v>100</v>
      </c>
      <c r="H20" s="11">
        <v>0.54166666666666663</v>
      </c>
      <c r="I20" s="11">
        <v>0.60416666666666663</v>
      </c>
      <c r="J20" s="11">
        <f t="shared" si="2"/>
        <v>6.25E-2</v>
      </c>
    </row>
    <row r="21" spans="1:10" x14ac:dyDescent="0.3">
      <c r="A21" s="3" t="s">
        <v>104</v>
      </c>
      <c r="B21" s="10">
        <v>45757</v>
      </c>
      <c r="C21" s="3">
        <v>4</v>
      </c>
      <c r="D21" s="10" t="str">
        <f t="shared" si="1"/>
        <v>4/16</v>
      </c>
      <c r="G21" s="3" t="s">
        <v>100</v>
      </c>
      <c r="H21" s="11">
        <v>0.375</v>
      </c>
      <c r="I21" s="11">
        <v>0.4375</v>
      </c>
      <c r="J21" s="11">
        <f t="shared" si="2"/>
        <v>6.25E-2</v>
      </c>
    </row>
    <row r="22" spans="1:10" x14ac:dyDescent="0.3">
      <c r="A22" s="3" t="s">
        <v>105</v>
      </c>
      <c r="B22" s="10">
        <v>45757</v>
      </c>
      <c r="C22" s="3">
        <v>5</v>
      </c>
      <c r="D22" s="10" t="str">
        <f t="shared" si="1"/>
        <v>4/17</v>
      </c>
      <c r="G22" s="3" t="s">
        <v>98</v>
      </c>
      <c r="H22" s="11">
        <v>0.375</v>
      </c>
      <c r="I22" s="11">
        <v>0.47916666666666669</v>
      </c>
      <c r="J22" s="11">
        <f t="shared" si="2"/>
        <v>0.11111111111111113</v>
      </c>
    </row>
    <row r="23" spans="1:10" x14ac:dyDescent="0.3">
      <c r="A23" s="3" t="s">
        <v>106</v>
      </c>
      <c r="B23" s="10">
        <v>45759</v>
      </c>
      <c r="C23" s="3">
        <v>6</v>
      </c>
      <c r="D23" s="10" t="str">
        <f t="shared" si="1"/>
        <v>4/21</v>
      </c>
      <c r="G23" s="3" t="s">
        <v>100</v>
      </c>
      <c r="H23" s="11">
        <v>0.375</v>
      </c>
      <c r="I23" s="11">
        <v>0.4375</v>
      </c>
      <c r="J23" s="11">
        <f t="shared" si="2"/>
        <v>6.25E-2</v>
      </c>
    </row>
    <row r="24" spans="1:10" x14ac:dyDescent="0.3">
      <c r="A24" s="3" t="s">
        <v>107</v>
      </c>
      <c r="B24" s="10">
        <v>45759</v>
      </c>
      <c r="C24" s="3">
        <v>6</v>
      </c>
      <c r="D24" s="10" t="str">
        <f t="shared" si="1"/>
        <v>4/21</v>
      </c>
      <c r="G24" s="3" t="s">
        <v>98</v>
      </c>
      <c r="H24" s="11">
        <v>0.54166666666666663</v>
      </c>
      <c r="I24" s="11">
        <v>0.64583333333333337</v>
      </c>
      <c r="J24" s="11">
        <f t="shared" si="2"/>
        <v>0.11111111111111119</v>
      </c>
    </row>
    <row r="25" spans="1:10" x14ac:dyDescent="0.3">
      <c r="A25" s="3" t="s">
        <v>108</v>
      </c>
      <c r="B25" s="10">
        <v>45761</v>
      </c>
      <c r="C25" s="3">
        <v>4</v>
      </c>
      <c r="D25" s="10" t="str">
        <f t="shared" si="1"/>
        <v>4/18</v>
      </c>
      <c r="G25" s="3" t="s">
        <v>98</v>
      </c>
      <c r="H25" s="11">
        <v>0.375</v>
      </c>
      <c r="I25" s="11">
        <v>0.47916666666666669</v>
      </c>
      <c r="J25" s="11">
        <f t="shared" si="2"/>
        <v>0.11111111111111113</v>
      </c>
    </row>
    <row r="26" spans="1:10" x14ac:dyDescent="0.3">
      <c r="A26" s="3" t="s">
        <v>109</v>
      </c>
      <c r="B26" s="10">
        <v>45761</v>
      </c>
      <c r="C26" s="3">
        <v>5</v>
      </c>
      <c r="D26" s="10" t="str">
        <f t="shared" si="1"/>
        <v>4/21</v>
      </c>
      <c r="G26" s="3" t="s">
        <v>102</v>
      </c>
      <c r="H26" s="11">
        <v>0.54166666666666663</v>
      </c>
      <c r="I26" s="11">
        <v>0.64583333333333337</v>
      </c>
      <c r="J26" s="11">
        <f t="shared" si="2"/>
        <v>0.10416666666666674</v>
      </c>
    </row>
    <row r="28" spans="1:10" x14ac:dyDescent="0.3">
      <c r="A28" s="8" t="s">
        <v>110</v>
      </c>
      <c r="B28" s="7" t="s">
        <v>193</v>
      </c>
    </row>
    <row r="29" spans="1:10" x14ac:dyDescent="0.3">
      <c r="A29" s="3" t="s">
        <v>194</v>
      </c>
      <c r="B29" s="3" t="s">
        <v>195</v>
      </c>
      <c r="C29" s="3" t="s">
        <v>196</v>
      </c>
      <c r="D29" s="9" t="s">
        <v>197</v>
      </c>
    </row>
    <row r="30" spans="1:10" x14ac:dyDescent="0.3">
      <c r="A30" s="3" t="s">
        <v>198</v>
      </c>
      <c r="B30" s="12">
        <v>2.2999999999999998</v>
      </c>
      <c r="C30" s="12">
        <v>1.8</v>
      </c>
      <c r="D30" s="23" t="str">
        <f>CHOOSE(INT(AVERAGE(B30:C30)),"우수","보통","주의")</f>
        <v>보통</v>
      </c>
    </row>
    <row r="31" spans="1:10" x14ac:dyDescent="0.3">
      <c r="A31" s="3" t="s">
        <v>199</v>
      </c>
      <c r="B31" s="12">
        <v>1.3</v>
      </c>
      <c r="C31" s="12">
        <v>0.9</v>
      </c>
      <c r="D31" s="23" t="str">
        <f t="shared" ref="D31:D39" si="3">CHOOSE(INT(AVERAGE(B31:C31)),"우수","보통","주의")</f>
        <v>우수</v>
      </c>
    </row>
    <row r="32" spans="1:10" x14ac:dyDescent="0.3">
      <c r="A32" s="3" t="s">
        <v>200</v>
      </c>
      <c r="B32" s="12">
        <v>2.1</v>
      </c>
      <c r="C32" s="12">
        <v>2.2000000000000002</v>
      </c>
      <c r="D32" s="23" t="str">
        <f t="shared" si="3"/>
        <v>보통</v>
      </c>
    </row>
    <row r="33" spans="1:4" x14ac:dyDescent="0.3">
      <c r="A33" s="3" t="s">
        <v>201</v>
      </c>
      <c r="B33" s="12">
        <v>3.2</v>
      </c>
      <c r="C33" s="12">
        <v>3</v>
      </c>
      <c r="D33" s="23" t="str">
        <f t="shared" si="3"/>
        <v>주의</v>
      </c>
    </row>
    <row r="34" spans="1:4" x14ac:dyDescent="0.3">
      <c r="A34" s="3" t="s">
        <v>202</v>
      </c>
      <c r="B34" s="12">
        <v>1.4</v>
      </c>
      <c r="C34" s="12">
        <v>1.1000000000000001</v>
      </c>
      <c r="D34" s="23" t="str">
        <f t="shared" si="3"/>
        <v>우수</v>
      </c>
    </row>
    <row r="35" spans="1:4" x14ac:dyDescent="0.3">
      <c r="A35" s="3" t="s">
        <v>203</v>
      </c>
      <c r="B35" s="12">
        <v>0.9</v>
      </c>
      <c r="C35" s="12">
        <v>1.2</v>
      </c>
      <c r="D35" s="23" t="str">
        <f t="shared" si="3"/>
        <v>우수</v>
      </c>
    </row>
    <row r="36" spans="1:4" x14ac:dyDescent="0.3">
      <c r="A36" s="3" t="s">
        <v>204</v>
      </c>
      <c r="B36" s="12">
        <v>2.2000000000000002</v>
      </c>
      <c r="C36" s="12">
        <v>2</v>
      </c>
      <c r="D36" s="23" t="str">
        <f t="shared" si="3"/>
        <v>보통</v>
      </c>
    </row>
    <row r="37" spans="1:4" x14ac:dyDescent="0.3">
      <c r="A37" s="3" t="s">
        <v>205</v>
      </c>
      <c r="B37" s="12">
        <v>2</v>
      </c>
      <c r="C37" s="12">
        <v>1.7</v>
      </c>
      <c r="D37" s="23" t="str">
        <f t="shared" si="3"/>
        <v>우수</v>
      </c>
    </row>
    <row r="38" spans="1:4" x14ac:dyDescent="0.3">
      <c r="A38" s="3" t="s">
        <v>206</v>
      </c>
      <c r="B38" s="12">
        <v>2.9</v>
      </c>
      <c r="C38" s="12">
        <v>3.3</v>
      </c>
      <c r="D38" s="23" t="str">
        <f t="shared" si="3"/>
        <v>주의</v>
      </c>
    </row>
    <row r="39" spans="1:4" x14ac:dyDescent="0.3">
      <c r="A39" s="3" t="s">
        <v>207</v>
      </c>
      <c r="B39" s="12">
        <v>0.8</v>
      </c>
      <c r="C39" s="12">
        <v>1.3</v>
      </c>
      <c r="D39" s="23" t="str">
        <f t="shared" si="3"/>
        <v>우수</v>
      </c>
    </row>
  </sheetData>
  <mergeCells count="1">
    <mergeCell ref="A13:D1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14C35-626A-49DF-8543-78771EA05B41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13" bestFit="1" customWidth="1"/>
    <col min="4" max="6" width="13" bestFit="1" customWidth="1" outlineLevel="1"/>
  </cols>
  <sheetData>
    <row r="1" spans="2:6" ht="17.25" thickBot="1" x14ac:dyDescent="0.35"/>
    <row r="2" spans="2:6" x14ac:dyDescent="0.3">
      <c r="B2" s="28" t="s">
        <v>240</v>
      </c>
      <c r="C2" s="29"/>
      <c r="D2" s="35"/>
      <c r="E2" s="35"/>
      <c r="F2" s="35"/>
    </row>
    <row r="3" spans="2:6" collapsed="1" x14ac:dyDescent="0.3">
      <c r="B3" s="27"/>
      <c r="C3" s="27"/>
      <c r="D3" s="36" t="s">
        <v>242</v>
      </c>
      <c r="E3" s="36" t="s">
        <v>237</v>
      </c>
      <c r="F3" s="36" t="s">
        <v>239</v>
      </c>
    </row>
    <row r="4" spans="2:6" ht="27" hidden="1" outlineLevel="1" x14ac:dyDescent="0.3">
      <c r="B4" s="31"/>
      <c r="C4" s="31"/>
      <c r="D4" s="24"/>
      <c r="E4" s="38" t="s">
        <v>238</v>
      </c>
      <c r="F4" s="38" t="s">
        <v>238</v>
      </c>
    </row>
    <row r="5" spans="2:6" x14ac:dyDescent="0.3">
      <c r="B5" s="32" t="s">
        <v>241</v>
      </c>
      <c r="C5" s="33"/>
      <c r="D5" s="30"/>
      <c r="E5" s="30"/>
      <c r="F5" s="30"/>
    </row>
    <row r="6" spans="2:6" outlineLevel="1" x14ac:dyDescent="0.3">
      <c r="B6" s="31"/>
      <c r="C6" s="31" t="s">
        <v>235</v>
      </c>
      <c r="D6" s="25">
        <v>65000</v>
      </c>
      <c r="E6" s="37">
        <v>75000</v>
      </c>
      <c r="F6" s="37">
        <v>55000</v>
      </c>
    </row>
    <row r="7" spans="2:6" x14ac:dyDescent="0.3">
      <c r="B7" s="32" t="s">
        <v>243</v>
      </c>
      <c r="C7" s="33"/>
      <c r="D7" s="30"/>
      <c r="E7" s="30"/>
      <c r="F7" s="30"/>
    </row>
    <row r="8" spans="2:6" ht="17.25" outlineLevel="1" thickBot="1" x14ac:dyDescent="0.35">
      <c r="B8" s="34"/>
      <c r="C8" s="34" t="s">
        <v>236</v>
      </c>
      <c r="D8" s="26">
        <v>800000</v>
      </c>
      <c r="E8" s="26">
        <v>1200000</v>
      </c>
      <c r="F8" s="26">
        <v>400000</v>
      </c>
    </row>
    <row r="9" spans="2:6" x14ac:dyDescent="0.3">
      <c r="B9" t="s">
        <v>244</v>
      </c>
    </row>
    <row r="10" spans="2:6" x14ac:dyDescent="0.3">
      <c r="B10" t="s">
        <v>245</v>
      </c>
    </row>
    <row r="11" spans="2:6" x14ac:dyDescent="0.3">
      <c r="B11" t="s">
        <v>246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568C-3686-4AB5-A58A-3F88878CF8CF}">
  <dimension ref="A1:G13"/>
  <sheetViews>
    <sheetView workbookViewId="0">
      <selection activeCell="G10" sqref="G10"/>
    </sheetView>
  </sheetViews>
  <sheetFormatPr defaultRowHeight="16.5" x14ac:dyDescent="0.3"/>
  <cols>
    <col min="1" max="1" width="10.375" bestFit="1" customWidth="1"/>
    <col min="2" max="2" width="12.375" bestFit="1" customWidth="1"/>
    <col min="4" max="4" width="8.625" customWidth="1"/>
    <col min="5" max="6" width="10.625" bestFit="1" customWidth="1"/>
    <col min="7" max="7" width="9.125" bestFit="1" customWidth="1"/>
  </cols>
  <sheetData>
    <row r="1" spans="1:7" ht="20.25" x14ac:dyDescent="0.3">
      <c r="A1" s="46" t="s">
        <v>115</v>
      </c>
      <c r="B1" s="46"/>
      <c r="C1" s="46"/>
      <c r="D1" s="46"/>
      <c r="E1" s="46"/>
      <c r="F1" s="46"/>
      <c r="G1" s="46"/>
    </row>
    <row r="3" spans="1:7" x14ac:dyDescent="0.3">
      <c r="A3" s="3" t="s">
        <v>116</v>
      </c>
      <c r="B3" s="3" t="s">
        <v>117</v>
      </c>
      <c r="C3" s="3" t="s">
        <v>118</v>
      </c>
      <c r="D3" s="3" t="s">
        <v>119</v>
      </c>
      <c r="E3" s="3" t="s">
        <v>8</v>
      </c>
      <c r="F3" s="3" t="s">
        <v>120</v>
      </c>
      <c r="G3" s="3" t="s">
        <v>121</v>
      </c>
    </row>
    <row r="4" spans="1:7" x14ac:dyDescent="0.3">
      <c r="A4" s="3" t="s">
        <v>122</v>
      </c>
      <c r="B4" s="3" t="s">
        <v>123</v>
      </c>
      <c r="C4" s="3">
        <v>50</v>
      </c>
      <c r="D4" s="4">
        <v>20000</v>
      </c>
      <c r="E4" s="4">
        <f t="shared" ref="E4:E13" si="0">C4*D4</f>
        <v>1000000</v>
      </c>
      <c r="F4" s="4">
        <v>850000</v>
      </c>
      <c r="G4" s="4">
        <f t="shared" ref="G4:G13" si="1">E4-F4</f>
        <v>150000</v>
      </c>
    </row>
    <row r="5" spans="1:7" x14ac:dyDescent="0.3">
      <c r="A5" s="3" t="s">
        <v>124</v>
      </c>
      <c r="B5" s="3" t="s">
        <v>125</v>
      </c>
      <c r="C5" s="3">
        <v>120</v>
      </c>
      <c r="D5" s="4">
        <v>8000</v>
      </c>
      <c r="E5" s="4">
        <f t="shared" si="0"/>
        <v>960000</v>
      </c>
      <c r="F5" s="4">
        <v>900000</v>
      </c>
      <c r="G5" s="4">
        <f t="shared" si="1"/>
        <v>60000</v>
      </c>
    </row>
    <row r="6" spans="1:7" x14ac:dyDescent="0.3">
      <c r="A6" s="3" t="s">
        <v>126</v>
      </c>
      <c r="B6" s="3" t="s">
        <v>127</v>
      </c>
      <c r="C6" s="3">
        <v>55</v>
      </c>
      <c r="D6" s="4">
        <v>35000</v>
      </c>
      <c r="E6" s="4">
        <f t="shared" si="0"/>
        <v>1925000</v>
      </c>
      <c r="F6" s="4">
        <v>1500000</v>
      </c>
      <c r="G6" s="4">
        <f t="shared" si="1"/>
        <v>425000</v>
      </c>
    </row>
    <row r="7" spans="1:7" x14ac:dyDescent="0.3">
      <c r="A7" s="3" t="s">
        <v>128</v>
      </c>
      <c r="B7" s="3" t="s">
        <v>129</v>
      </c>
      <c r="C7" s="3">
        <v>30</v>
      </c>
      <c r="D7" s="4">
        <v>75000</v>
      </c>
      <c r="E7" s="4">
        <f t="shared" si="0"/>
        <v>2250000</v>
      </c>
      <c r="F7" s="4">
        <v>2000000</v>
      </c>
      <c r="G7" s="4">
        <f t="shared" si="1"/>
        <v>250000</v>
      </c>
    </row>
    <row r="8" spans="1:7" x14ac:dyDescent="0.3">
      <c r="A8" s="3" t="s">
        <v>130</v>
      </c>
      <c r="B8" s="3" t="s">
        <v>131</v>
      </c>
      <c r="C8" s="3">
        <v>45</v>
      </c>
      <c r="D8" s="4">
        <v>27000</v>
      </c>
      <c r="E8" s="4">
        <f t="shared" si="0"/>
        <v>1215000</v>
      </c>
      <c r="F8" s="4">
        <v>1100000</v>
      </c>
      <c r="G8" s="4">
        <f t="shared" si="1"/>
        <v>115000</v>
      </c>
    </row>
    <row r="9" spans="1:7" x14ac:dyDescent="0.3">
      <c r="A9" s="3" t="s">
        <v>132</v>
      </c>
      <c r="B9" s="3" t="s">
        <v>133</v>
      </c>
      <c r="C9" s="3">
        <v>60</v>
      </c>
      <c r="D9" s="4">
        <v>18000</v>
      </c>
      <c r="E9" s="4">
        <f t="shared" si="0"/>
        <v>1080000</v>
      </c>
      <c r="F9" s="4">
        <v>1000000</v>
      </c>
      <c r="G9" s="4">
        <f t="shared" si="1"/>
        <v>80000</v>
      </c>
    </row>
    <row r="10" spans="1:7" x14ac:dyDescent="0.3">
      <c r="A10" s="3" t="s">
        <v>134</v>
      </c>
      <c r="B10" s="3" t="s">
        <v>135</v>
      </c>
      <c r="C10" s="3">
        <v>40</v>
      </c>
      <c r="D10" s="4">
        <v>65000</v>
      </c>
      <c r="E10" s="4">
        <f t="shared" si="0"/>
        <v>2600000</v>
      </c>
      <c r="F10" s="4">
        <v>1800000</v>
      </c>
      <c r="G10" s="4">
        <f t="shared" si="1"/>
        <v>800000</v>
      </c>
    </row>
    <row r="11" spans="1:7" x14ac:dyDescent="0.3">
      <c r="A11" s="3" t="s">
        <v>136</v>
      </c>
      <c r="B11" s="3" t="s">
        <v>137</v>
      </c>
      <c r="C11" s="3">
        <v>100</v>
      </c>
      <c r="D11" s="4">
        <v>9000</v>
      </c>
      <c r="E11" s="4">
        <f t="shared" si="0"/>
        <v>900000</v>
      </c>
      <c r="F11" s="4">
        <v>600000</v>
      </c>
      <c r="G11" s="4">
        <f t="shared" si="1"/>
        <v>300000</v>
      </c>
    </row>
    <row r="12" spans="1:7" x14ac:dyDescent="0.3">
      <c r="A12" s="3" t="s">
        <v>138</v>
      </c>
      <c r="B12" s="3" t="s">
        <v>139</v>
      </c>
      <c r="C12" s="3">
        <v>150</v>
      </c>
      <c r="D12" s="4">
        <v>6000</v>
      </c>
      <c r="E12" s="4">
        <f t="shared" si="0"/>
        <v>900000</v>
      </c>
      <c r="F12" s="4">
        <v>500000</v>
      </c>
      <c r="G12" s="4">
        <f t="shared" si="1"/>
        <v>400000</v>
      </c>
    </row>
    <row r="13" spans="1:7" x14ac:dyDescent="0.3">
      <c r="A13" s="3" t="s">
        <v>140</v>
      </c>
      <c r="B13" s="3" t="s">
        <v>141</v>
      </c>
      <c r="C13" s="3">
        <v>115</v>
      </c>
      <c r="D13" s="4">
        <v>8000</v>
      </c>
      <c r="E13" s="4">
        <f t="shared" si="0"/>
        <v>920000</v>
      </c>
      <c r="F13" s="4">
        <v>750000</v>
      </c>
      <c r="G13" s="4">
        <f t="shared" si="1"/>
        <v>170000</v>
      </c>
    </row>
  </sheetData>
  <scenarios current="0" sqref="G10">
    <scenario name="제품단가인상" locked="1" count="1" user="admin" comment="만든 사람 admin 날짜 2026-05-27">
      <inputCells r="D10" val="75000" numFmtId="41"/>
    </scenario>
    <scenario name="제품단가인하" locked="1" count="1" user="admin" comment="만든 사람 admin 날짜 2026-05-27">
      <inputCells r="D10" val="55000" numFmtId="41"/>
    </scenario>
  </scenarios>
  <mergeCells count="1">
    <mergeCell ref="A1:G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84A8-9CA8-4A46-8A9D-994D49BFB71E}">
  <dimension ref="A1:F35"/>
  <sheetViews>
    <sheetView topLeftCell="A13" workbookViewId="0">
      <selection activeCell="H37" sqref="H37"/>
    </sheetView>
  </sheetViews>
  <sheetFormatPr defaultRowHeight="16.5" x14ac:dyDescent="0.3"/>
  <cols>
    <col min="1" max="1" width="18" bestFit="1" customWidth="1"/>
    <col min="2" max="5" width="12.625" bestFit="1" customWidth="1"/>
    <col min="6" max="6" width="13.875" bestFit="1" customWidth="1"/>
    <col min="7" max="7" width="13.125" bestFit="1" customWidth="1"/>
    <col min="8" max="8" width="11.125" bestFit="1" customWidth="1"/>
    <col min="9" max="9" width="13.125" bestFit="1" customWidth="1"/>
    <col min="10" max="10" width="15.875" bestFit="1" customWidth="1"/>
    <col min="11" max="11" width="18" bestFit="1" customWidth="1"/>
  </cols>
  <sheetData>
    <row r="1" spans="1:6" ht="20.25" x14ac:dyDescent="0.3">
      <c r="A1" s="46" t="s">
        <v>142</v>
      </c>
      <c r="B1" s="46"/>
      <c r="C1" s="46"/>
      <c r="D1" s="46"/>
      <c r="E1" s="46"/>
      <c r="F1" s="46"/>
    </row>
    <row r="3" spans="1:6" x14ac:dyDescent="0.3">
      <c r="A3" s="3" t="s">
        <v>143</v>
      </c>
      <c r="B3" s="3" t="s">
        <v>144</v>
      </c>
      <c r="C3" s="3" t="s">
        <v>145</v>
      </c>
      <c r="D3" s="3" t="s">
        <v>146</v>
      </c>
      <c r="E3" s="3" t="s">
        <v>6</v>
      </c>
      <c r="F3" s="3" t="s">
        <v>147</v>
      </c>
    </row>
    <row r="4" spans="1:6" x14ac:dyDescent="0.3">
      <c r="A4" s="3" t="s">
        <v>148</v>
      </c>
      <c r="B4" s="3" t="s">
        <v>149</v>
      </c>
      <c r="C4" s="3" t="s">
        <v>150</v>
      </c>
      <c r="D4" s="4">
        <v>1200</v>
      </c>
      <c r="E4" s="4">
        <v>20000</v>
      </c>
      <c r="F4" s="4">
        <v>24000000</v>
      </c>
    </row>
    <row r="5" spans="1:6" x14ac:dyDescent="0.3">
      <c r="A5" s="3" t="s">
        <v>148</v>
      </c>
      <c r="B5" s="3" t="s">
        <v>151</v>
      </c>
      <c r="C5" s="3" t="s">
        <v>152</v>
      </c>
      <c r="D5" s="4">
        <v>1400</v>
      </c>
      <c r="E5" s="4">
        <v>15000</v>
      </c>
      <c r="F5" s="4">
        <v>21000000</v>
      </c>
    </row>
    <row r="6" spans="1:6" x14ac:dyDescent="0.3">
      <c r="A6" s="3" t="s">
        <v>148</v>
      </c>
      <c r="B6" s="3" t="s">
        <v>153</v>
      </c>
      <c r="C6" s="3" t="s">
        <v>154</v>
      </c>
      <c r="D6" s="4">
        <v>1500</v>
      </c>
      <c r="E6" s="4">
        <v>18000</v>
      </c>
      <c r="F6" s="4">
        <v>27000000</v>
      </c>
    </row>
    <row r="7" spans="1:6" x14ac:dyDescent="0.3">
      <c r="A7" s="3" t="s">
        <v>148</v>
      </c>
      <c r="B7" s="3" t="s">
        <v>155</v>
      </c>
      <c r="C7" s="3" t="s">
        <v>156</v>
      </c>
      <c r="D7" s="4">
        <v>500</v>
      </c>
      <c r="E7" s="4">
        <v>25000</v>
      </c>
      <c r="F7" s="4">
        <v>12500000</v>
      </c>
    </row>
    <row r="8" spans="1:6" x14ac:dyDescent="0.3">
      <c r="A8" s="3" t="s">
        <v>157</v>
      </c>
      <c r="B8" s="3" t="s">
        <v>149</v>
      </c>
      <c r="C8" s="3" t="s">
        <v>152</v>
      </c>
      <c r="D8" s="4">
        <v>1200</v>
      </c>
      <c r="E8" s="4">
        <v>22000</v>
      </c>
      <c r="F8" s="4">
        <v>26400000</v>
      </c>
    </row>
    <row r="9" spans="1:6" x14ac:dyDescent="0.3">
      <c r="A9" s="3" t="s">
        <v>157</v>
      </c>
      <c r="B9" s="3" t="s">
        <v>151</v>
      </c>
      <c r="C9" s="3" t="s">
        <v>154</v>
      </c>
      <c r="D9" s="4">
        <v>1400</v>
      </c>
      <c r="E9" s="4">
        <v>18000</v>
      </c>
      <c r="F9" s="4">
        <v>25200000</v>
      </c>
    </row>
    <row r="10" spans="1:6" x14ac:dyDescent="0.3">
      <c r="A10" s="3" t="s">
        <v>157</v>
      </c>
      <c r="B10" s="3" t="s">
        <v>153</v>
      </c>
      <c r="C10" s="3" t="s">
        <v>150</v>
      </c>
      <c r="D10" s="4">
        <v>1500</v>
      </c>
      <c r="E10" s="4">
        <v>21000</v>
      </c>
      <c r="F10" s="4">
        <v>31500000</v>
      </c>
    </row>
    <row r="11" spans="1:6" x14ac:dyDescent="0.3">
      <c r="A11" s="3" t="s">
        <v>157</v>
      </c>
      <c r="B11" s="3" t="s">
        <v>155</v>
      </c>
      <c r="C11" s="3" t="s">
        <v>156</v>
      </c>
      <c r="D11" s="4">
        <v>500</v>
      </c>
      <c r="E11" s="4">
        <v>30000</v>
      </c>
      <c r="F11" s="4">
        <v>15000000</v>
      </c>
    </row>
    <row r="12" spans="1:6" x14ac:dyDescent="0.3">
      <c r="A12" s="3" t="s">
        <v>158</v>
      </c>
      <c r="B12" s="3" t="s">
        <v>149</v>
      </c>
      <c r="C12" s="3" t="s">
        <v>150</v>
      </c>
      <c r="D12" s="4">
        <v>1200</v>
      </c>
      <c r="E12" s="4">
        <v>18000</v>
      </c>
      <c r="F12" s="4">
        <v>21600000</v>
      </c>
    </row>
    <row r="13" spans="1:6" x14ac:dyDescent="0.3">
      <c r="A13" s="3" t="s">
        <v>158</v>
      </c>
      <c r="B13" s="3" t="s">
        <v>151</v>
      </c>
      <c r="C13" s="3" t="s">
        <v>152</v>
      </c>
      <c r="D13" s="4">
        <v>1400</v>
      </c>
      <c r="E13" s="4">
        <v>20000</v>
      </c>
      <c r="F13" s="4">
        <v>28000000</v>
      </c>
    </row>
    <row r="14" spans="1:6" x14ac:dyDescent="0.3">
      <c r="A14" s="3" t="s">
        <v>158</v>
      </c>
      <c r="B14" s="3" t="s">
        <v>153</v>
      </c>
      <c r="C14" s="3" t="s">
        <v>154</v>
      </c>
      <c r="D14" s="4">
        <v>1500</v>
      </c>
      <c r="E14" s="4">
        <v>15000</v>
      </c>
      <c r="F14" s="4">
        <v>22500000</v>
      </c>
    </row>
    <row r="15" spans="1:6" x14ac:dyDescent="0.3">
      <c r="A15" s="3" t="s">
        <v>158</v>
      </c>
      <c r="B15" s="3" t="s">
        <v>155</v>
      </c>
      <c r="C15" s="3" t="s">
        <v>156</v>
      </c>
      <c r="D15" s="4">
        <v>500</v>
      </c>
      <c r="E15" s="4">
        <v>22000</v>
      </c>
      <c r="F15" s="4">
        <v>11000000</v>
      </c>
    </row>
    <row r="18" spans="1:6" x14ac:dyDescent="0.3">
      <c r="A18" s="39" t="s">
        <v>143</v>
      </c>
      <c r="B18" t="s">
        <v>247</v>
      </c>
    </row>
    <row r="20" spans="1:6" x14ac:dyDescent="0.3">
      <c r="B20" s="39" t="s">
        <v>250</v>
      </c>
    </row>
    <row r="21" spans="1:6" x14ac:dyDescent="0.3">
      <c r="A21" s="39" t="s">
        <v>248</v>
      </c>
      <c r="B21" t="s">
        <v>151</v>
      </c>
      <c r="C21" t="s">
        <v>153</v>
      </c>
      <c r="D21" t="s">
        <v>155</v>
      </c>
      <c r="E21" t="s">
        <v>149</v>
      </c>
      <c r="F21" t="s">
        <v>249</v>
      </c>
    </row>
    <row r="22" spans="1:6" x14ac:dyDescent="0.3">
      <c r="A22" s="40" t="s">
        <v>150</v>
      </c>
      <c r="B22" s="42"/>
      <c r="C22" s="42"/>
      <c r="D22" s="42"/>
      <c r="E22" s="42"/>
      <c r="F22" s="42"/>
    </row>
    <row r="23" spans="1:6" x14ac:dyDescent="0.3">
      <c r="A23" s="41" t="s">
        <v>251</v>
      </c>
      <c r="B23" s="42" t="s">
        <v>255</v>
      </c>
      <c r="C23" s="42">
        <v>21000</v>
      </c>
      <c r="D23" s="42" t="s">
        <v>255</v>
      </c>
      <c r="E23" s="42">
        <v>38000</v>
      </c>
      <c r="F23" s="42">
        <v>59000</v>
      </c>
    </row>
    <row r="24" spans="1:6" x14ac:dyDescent="0.3">
      <c r="A24" s="41" t="s">
        <v>254</v>
      </c>
      <c r="B24" s="42" t="s">
        <v>255</v>
      </c>
      <c r="C24" s="42">
        <v>31500000</v>
      </c>
      <c r="D24" s="42" t="s">
        <v>255</v>
      </c>
      <c r="E24" s="42">
        <v>45600000</v>
      </c>
      <c r="F24" s="42">
        <v>77100000</v>
      </c>
    </row>
    <row r="25" spans="1:6" x14ac:dyDescent="0.3">
      <c r="A25" s="40" t="s">
        <v>152</v>
      </c>
      <c r="B25" s="42"/>
      <c r="C25" s="42"/>
      <c r="D25" s="42"/>
      <c r="E25" s="42"/>
      <c r="F25" s="42"/>
    </row>
    <row r="26" spans="1:6" x14ac:dyDescent="0.3">
      <c r="A26" s="41" t="s">
        <v>251</v>
      </c>
      <c r="B26" s="42">
        <v>35000</v>
      </c>
      <c r="C26" s="42" t="s">
        <v>255</v>
      </c>
      <c r="D26" s="42" t="s">
        <v>255</v>
      </c>
      <c r="E26" s="42">
        <v>22000</v>
      </c>
      <c r="F26" s="42">
        <v>57000</v>
      </c>
    </row>
    <row r="27" spans="1:6" x14ac:dyDescent="0.3">
      <c r="A27" s="41" t="s">
        <v>254</v>
      </c>
      <c r="B27" s="42">
        <v>49000000</v>
      </c>
      <c r="C27" s="42" t="s">
        <v>255</v>
      </c>
      <c r="D27" s="42" t="s">
        <v>255</v>
      </c>
      <c r="E27" s="42">
        <v>26400000</v>
      </c>
      <c r="F27" s="42">
        <v>75400000</v>
      </c>
    </row>
    <row r="28" spans="1:6" x14ac:dyDescent="0.3">
      <c r="A28" s="40" t="s">
        <v>154</v>
      </c>
      <c r="B28" s="42"/>
      <c r="C28" s="42"/>
      <c r="D28" s="42"/>
      <c r="E28" s="42"/>
      <c r="F28" s="42"/>
    </row>
    <row r="29" spans="1:6" x14ac:dyDescent="0.3">
      <c r="A29" s="41" t="s">
        <v>251</v>
      </c>
      <c r="B29" s="42">
        <v>18000</v>
      </c>
      <c r="C29" s="42">
        <v>33000</v>
      </c>
      <c r="D29" s="42" t="s">
        <v>255</v>
      </c>
      <c r="E29" s="42" t="s">
        <v>255</v>
      </c>
      <c r="F29" s="42">
        <v>51000</v>
      </c>
    </row>
    <row r="30" spans="1:6" x14ac:dyDescent="0.3">
      <c r="A30" s="41" t="s">
        <v>254</v>
      </c>
      <c r="B30" s="42">
        <v>25200000</v>
      </c>
      <c r="C30" s="42">
        <v>49500000</v>
      </c>
      <c r="D30" s="42" t="s">
        <v>255</v>
      </c>
      <c r="E30" s="42" t="s">
        <v>255</v>
      </c>
      <c r="F30" s="42">
        <v>74700000</v>
      </c>
    </row>
    <row r="31" spans="1:6" x14ac:dyDescent="0.3">
      <c r="A31" s="40" t="s">
        <v>156</v>
      </c>
      <c r="B31" s="42"/>
      <c r="C31" s="42"/>
      <c r="D31" s="42"/>
      <c r="E31" s="42"/>
      <c r="F31" s="42"/>
    </row>
    <row r="32" spans="1:6" x14ac:dyDescent="0.3">
      <c r="A32" s="41" t="s">
        <v>251</v>
      </c>
      <c r="B32" s="42" t="s">
        <v>255</v>
      </c>
      <c r="C32" s="42" t="s">
        <v>255</v>
      </c>
      <c r="D32" s="42">
        <v>77000</v>
      </c>
      <c r="E32" s="42" t="s">
        <v>255</v>
      </c>
      <c r="F32" s="42">
        <v>77000</v>
      </c>
    </row>
    <row r="33" spans="1:6" x14ac:dyDescent="0.3">
      <c r="A33" s="41" t="s">
        <v>254</v>
      </c>
      <c r="B33" s="42" t="s">
        <v>255</v>
      </c>
      <c r="C33" s="42" t="s">
        <v>255</v>
      </c>
      <c r="D33" s="42">
        <v>38500000</v>
      </c>
      <c r="E33" s="42" t="s">
        <v>255</v>
      </c>
      <c r="F33" s="42">
        <v>38500000</v>
      </c>
    </row>
    <row r="34" spans="1:6" x14ac:dyDescent="0.3">
      <c r="A34" s="40" t="s">
        <v>252</v>
      </c>
      <c r="B34" s="42">
        <v>53000</v>
      </c>
      <c r="C34" s="42">
        <v>54000</v>
      </c>
      <c r="D34" s="42">
        <v>77000</v>
      </c>
      <c r="E34" s="42">
        <v>60000</v>
      </c>
      <c r="F34" s="42">
        <v>244000</v>
      </c>
    </row>
    <row r="35" spans="1:6" x14ac:dyDescent="0.3">
      <c r="A35" s="40" t="s">
        <v>253</v>
      </c>
      <c r="B35" s="42">
        <v>74200000</v>
      </c>
      <c r="C35" s="42">
        <v>81000000</v>
      </c>
      <c r="D35" s="42">
        <v>38500000</v>
      </c>
      <c r="E35" s="42">
        <v>72000000</v>
      </c>
      <c r="F35" s="42">
        <v>265700000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CDA8-40A7-4DA4-BA84-EDE2751612FD}">
  <dimension ref="A1:F12"/>
  <sheetViews>
    <sheetView workbookViewId="0">
      <selection activeCell="D23" sqref="D23"/>
    </sheetView>
  </sheetViews>
  <sheetFormatPr defaultRowHeight="16.5" x14ac:dyDescent="0.3"/>
  <cols>
    <col min="2" max="2" width="12.375" bestFit="1" customWidth="1"/>
    <col min="3" max="3" width="9.125" bestFit="1" customWidth="1"/>
    <col min="4" max="5" width="10.625" bestFit="1" customWidth="1"/>
    <col min="6" max="6" width="10.875" bestFit="1" customWidth="1"/>
  </cols>
  <sheetData>
    <row r="1" spans="1:6" ht="20.25" x14ac:dyDescent="0.3">
      <c r="A1" s="46" t="s">
        <v>159</v>
      </c>
      <c r="B1" s="46"/>
      <c r="C1" s="46"/>
      <c r="D1" s="46"/>
      <c r="E1" s="46"/>
      <c r="F1" s="46"/>
    </row>
    <row r="3" spans="1:6" x14ac:dyDescent="0.3">
      <c r="A3" s="43" t="s">
        <v>160</v>
      </c>
      <c r="B3" s="44" t="s">
        <v>161</v>
      </c>
      <c r="C3" s="44" t="s">
        <v>162</v>
      </c>
      <c r="D3" s="44" t="s">
        <v>163</v>
      </c>
      <c r="E3" s="44" t="s">
        <v>164</v>
      </c>
      <c r="F3" s="44" t="s">
        <v>165</v>
      </c>
    </row>
    <row r="4" spans="1:6" x14ac:dyDescent="0.3">
      <c r="A4" s="3" t="s">
        <v>166</v>
      </c>
      <c r="B4" s="4">
        <v>1000000</v>
      </c>
      <c r="C4" s="4">
        <v>800000</v>
      </c>
      <c r="D4" s="4">
        <v>1500000</v>
      </c>
      <c r="E4" s="4">
        <v>900000</v>
      </c>
      <c r="F4" s="4">
        <f>SUM(B4:E4)</f>
        <v>4200000</v>
      </c>
    </row>
    <row r="5" spans="1:6" x14ac:dyDescent="0.3">
      <c r="A5" s="3" t="s">
        <v>167</v>
      </c>
      <c r="B5" s="4">
        <v>950000</v>
      </c>
      <c r="C5" s="4">
        <v>700000</v>
      </c>
      <c r="D5" s="4">
        <v>1200000</v>
      </c>
      <c r="E5" s="4">
        <v>855000</v>
      </c>
      <c r="F5" s="4">
        <f t="shared" ref="F5:F12" si="0">SUM(B5:E5)</f>
        <v>3705000</v>
      </c>
    </row>
    <row r="6" spans="1:6" x14ac:dyDescent="0.3">
      <c r="A6" s="3" t="s">
        <v>168</v>
      </c>
      <c r="B6" s="4">
        <v>1100000</v>
      </c>
      <c r="C6" s="4">
        <v>800000</v>
      </c>
      <c r="D6" s="4">
        <v>1450000</v>
      </c>
      <c r="E6" s="4">
        <v>990000</v>
      </c>
      <c r="F6" s="4">
        <f t="shared" si="0"/>
        <v>4340000</v>
      </c>
    </row>
    <row r="7" spans="1:6" x14ac:dyDescent="0.3">
      <c r="A7" s="3" t="s">
        <v>169</v>
      </c>
      <c r="B7" s="4">
        <v>800000</v>
      </c>
      <c r="C7" s="4">
        <v>650000</v>
      </c>
      <c r="D7" s="4">
        <v>1000000</v>
      </c>
      <c r="E7" s="4">
        <v>720000</v>
      </c>
      <c r="F7" s="4">
        <f t="shared" si="0"/>
        <v>3170000</v>
      </c>
    </row>
    <row r="8" spans="1:6" x14ac:dyDescent="0.3">
      <c r="A8" s="3" t="s">
        <v>170</v>
      </c>
      <c r="B8" s="4">
        <v>900000</v>
      </c>
      <c r="C8" s="4">
        <v>700000</v>
      </c>
      <c r="D8" s="4">
        <v>1200000</v>
      </c>
      <c r="E8" s="4">
        <v>810000</v>
      </c>
      <c r="F8" s="4">
        <f t="shared" si="0"/>
        <v>3610000</v>
      </c>
    </row>
    <row r="9" spans="1:6" x14ac:dyDescent="0.3">
      <c r="A9" s="3" t="s">
        <v>171</v>
      </c>
      <c r="B9" s="4">
        <v>1000000</v>
      </c>
      <c r="C9" s="4">
        <v>800000</v>
      </c>
      <c r="D9" s="4">
        <v>1400000</v>
      </c>
      <c r="E9" s="4">
        <v>900000</v>
      </c>
      <c r="F9" s="4">
        <f t="shared" si="0"/>
        <v>4100000</v>
      </c>
    </row>
    <row r="10" spans="1:6" x14ac:dyDescent="0.3">
      <c r="A10" s="3" t="s">
        <v>172</v>
      </c>
      <c r="B10" s="4">
        <v>1200000</v>
      </c>
      <c r="C10" s="4">
        <v>800000</v>
      </c>
      <c r="D10" s="4">
        <v>1500000</v>
      </c>
      <c r="E10" s="4">
        <v>1080000</v>
      </c>
      <c r="F10" s="4">
        <f t="shared" si="0"/>
        <v>4580000</v>
      </c>
    </row>
    <row r="11" spans="1:6" x14ac:dyDescent="0.3">
      <c r="A11" s="3" t="s">
        <v>173</v>
      </c>
      <c r="B11" s="4">
        <v>950000</v>
      </c>
      <c r="C11" s="4">
        <v>700000</v>
      </c>
      <c r="D11" s="4">
        <v>900000</v>
      </c>
      <c r="E11" s="4">
        <v>855000</v>
      </c>
      <c r="F11" s="4">
        <f t="shared" si="0"/>
        <v>3405000</v>
      </c>
    </row>
    <row r="12" spans="1:6" x14ac:dyDescent="0.3">
      <c r="A12" s="3" t="s">
        <v>174</v>
      </c>
      <c r="B12" s="4">
        <v>850000</v>
      </c>
      <c r="C12" s="4">
        <v>650000</v>
      </c>
      <c r="D12" s="4">
        <v>1000000</v>
      </c>
      <c r="E12" s="4">
        <v>765000</v>
      </c>
      <c r="F12" s="4">
        <f t="shared" si="0"/>
        <v>3265000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총계">
                <anchor moveWithCells="1" sizeWithCells="1">
                  <from>
                    <xdr:col>1</xdr:col>
                    <xdr:colOff>38100</xdr:colOff>
                    <xdr:row>13</xdr:row>
                    <xdr:rowOff>47625</xdr:rowOff>
                  </from>
                  <to>
                    <xdr:col>1</xdr:col>
                    <xdr:colOff>923925</xdr:colOff>
                    <xdr:row>15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5D1E-6F3B-4DF9-9B4F-9C2D83198E75}">
  <dimension ref="A1:G15"/>
  <sheetViews>
    <sheetView tabSelected="1" topLeftCell="A13" workbookViewId="0">
      <selection activeCell="K21" sqref="K21"/>
    </sheetView>
  </sheetViews>
  <sheetFormatPr defaultRowHeight="16.5" x14ac:dyDescent="0.3"/>
  <sheetData>
    <row r="1" spans="1:7" ht="20.25" x14ac:dyDescent="0.3">
      <c r="A1" s="46" t="s">
        <v>175</v>
      </c>
      <c r="B1" s="46"/>
      <c r="C1" s="46"/>
      <c r="D1" s="46"/>
      <c r="E1" s="46"/>
      <c r="F1" s="46"/>
      <c r="G1" s="46"/>
    </row>
    <row r="3" spans="1:7" x14ac:dyDescent="0.3">
      <c r="A3" s="3" t="s">
        <v>111</v>
      </c>
      <c r="B3" s="3" t="s">
        <v>112</v>
      </c>
      <c r="C3" s="3" t="s">
        <v>176</v>
      </c>
      <c r="D3" s="3" t="s">
        <v>177</v>
      </c>
      <c r="E3" s="3" t="s">
        <v>178</v>
      </c>
      <c r="F3" s="3" t="s">
        <v>179</v>
      </c>
      <c r="G3" s="3" t="s">
        <v>180</v>
      </c>
    </row>
    <row r="4" spans="1:7" x14ac:dyDescent="0.3">
      <c r="A4" s="3" t="s">
        <v>181</v>
      </c>
      <c r="B4" s="3" t="s">
        <v>114</v>
      </c>
      <c r="C4" s="3">
        <v>80</v>
      </c>
      <c r="D4" s="3">
        <v>75</v>
      </c>
      <c r="E4" s="3">
        <v>65</v>
      </c>
      <c r="F4" s="12">
        <f>AVERAGE(C4:E4)</f>
        <v>73.333333333333329</v>
      </c>
      <c r="G4" s="3" t="str">
        <f>IF(AND(COUNTIF(C4:E4,"&gt;=40")=3,F4&gt;=60),"합격","불합격")</f>
        <v>합격</v>
      </c>
    </row>
    <row r="5" spans="1:7" x14ac:dyDescent="0.3">
      <c r="A5" s="3" t="s">
        <v>182</v>
      </c>
      <c r="B5" s="3" t="s">
        <v>113</v>
      </c>
      <c r="C5" s="3">
        <v>56</v>
      </c>
      <c r="D5" s="3">
        <v>85</v>
      </c>
      <c r="E5" s="3">
        <v>70</v>
      </c>
      <c r="F5" s="12">
        <f t="shared" ref="F5:F15" si="0">AVERAGE(C5:E5)</f>
        <v>70.333333333333329</v>
      </c>
      <c r="G5" s="3" t="str">
        <f t="shared" ref="G5:G15" si="1">IF(AND(COUNTIF(C5:E5,"&gt;=40")=3,F5&gt;=60),"합격","불합격")</f>
        <v>합격</v>
      </c>
    </row>
    <row r="6" spans="1:7" x14ac:dyDescent="0.3">
      <c r="A6" s="3" t="s">
        <v>183</v>
      </c>
      <c r="B6" s="3" t="s">
        <v>114</v>
      </c>
      <c r="C6" s="3">
        <v>50</v>
      </c>
      <c r="D6" s="3">
        <v>65</v>
      </c>
      <c r="E6" s="3">
        <v>60</v>
      </c>
      <c r="F6" s="12">
        <f t="shared" si="0"/>
        <v>58.333333333333336</v>
      </c>
      <c r="G6" s="3" t="str">
        <f t="shared" si="1"/>
        <v>불합격</v>
      </c>
    </row>
    <row r="7" spans="1:7" x14ac:dyDescent="0.3">
      <c r="A7" s="3" t="s">
        <v>184</v>
      </c>
      <c r="B7" s="3" t="s">
        <v>114</v>
      </c>
      <c r="C7" s="3">
        <v>90</v>
      </c>
      <c r="D7" s="3">
        <v>90</v>
      </c>
      <c r="E7" s="3">
        <v>85</v>
      </c>
      <c r="F7" s="12">
        <f t="shared" si="0"/>
        <v>88.333333333333329</v>
      </c>
      <c r="G7" s="3" t="str">
        <f t="shared" si="1"/>
        <v>합격</v>
      </c>
    </row>
    <row r="8" spans="1:7" x14ac:dyDescent="0.3">
      <c r="A8" s="3" t="s">
        <v>185</v>
      </c>
      <c r="B8" s="3" t="s">
        <v>113</v>
      </c>
      <c r="C8" s="3">
        <v>75</v>
      </c>
      <c r="D8" s="3">
        <v>70</v>
      </c>
      <c r="E8" s="3">
        <v>70</v>
      </c>
      <c r="F8" s="12">
        <f t="shared" si="0"/>
        <v>71.666666666666671</v>
      </c>
      <c r="G8" s="3" t="str">
        <f t="shared" si="1"/>
        <v>합격</v>
      </c>
    </row>
    <row r="9" spans="1:7" x14ac:dyDescent="0.3">
      <c r="A9" s="3" t="s">
        <v>186</v>
      </c>
      <c r="B9" s="3" t="s">
        <v>114</v>
      </c>
      <c r="C9" s="3">
        <v>95</v>
      </c>
      <c r="D9" s="3">
        <v>90</v>
      </c>
      <c r="E9" s="3">
        <v>80</v>
      </c>
      <c r="F9" s="12">
        <f t="shared" si="0"/>
        <v>88.333333333333329</v>
      </c>
      <c r="G9" s="3" t="str">
        <f t="shared" si="1"/>
        <v>합격</v>
      </c>
    </row>
    <row r="10" spans="1:7" x14ac:dyDescent="0.3">
      <c r="A10" s="3" t="s">
        <v>187</v>
      </c>
      <c r="B10" s="3" t="s">
        <v>114</v>
      </c>
      <c r="C10" s="3">
        <v>45</v>
      </c>
      <c r="D10" s="3">
        <v>75</v>
      </c>
      <c r="E10" s="3">
        <v>70</v>
      </c>
      <c r="F10" s="12">
        <f t="shared" si="0"/>
        <v>63.333333333333336</v>
      </c>
      <c r="G10" s="3" t="str">
        <f t="shared" si="1"/>
        <v>합격</v>
      </c>
    </row>
    <row r="11" spans="1:7" x14ac:dyDescent="0.3">
      <c r="A11" s="3" t="s">
        <v>188</v>
      </c>
      <c r="B11" s="3" t="s">
        <v>113</v>
      </c>
      <c r="C11" s="3">
        <v>35</v>
      </c>
      <c r="D11" s="3">
        <v>30</v>
      </c>
      <c r="E11" s="3">
        <v>50</v>
      </c>
      <c r="F11" s="12">
        <f t="shared" si="0"/>
        <v>38.333333333333336</v>
      </c>
      <c r="G11" s="3" t="str">
        <f t="shared" si="1"/>
        <v>불합격</v>
      </c>
    </row>
    <row r="12" spans="1:7" x14ac:dyDescent="0.3">
      <c r="A12" s="3" t="s">
        <v>189</v>
      </c>
      <c r="B12" s="3" t="s">
        <v>114</v>
      </c>
      <c r="C12" s="3">
        <v>85</v>
      </c>
      <c r="D12" s="3">
        <v>80</v>
      </c>
      <c r="E12" s="3">
        <v>35</v>
      </c>
      <c r="F12" s="12">
        <f t="shared" si="0"/>
        <v>66.666666666666671</v>
      </c>
      <c r="G12" s="3" t="str">
        <f t="shared" si="1"/>
        <v>불합격</v>
      </c>
    </row>
    <row r="13" spans="1:7" x14ac:dyDescent="0.3">
      <c r="A13" s="3" t="s">
        <v>190</v>
      </c>
      <c r="B13" s="3" t="s">
        <v>113</v>
      </c>
      <c r="C13" s="3">
        <v>65</v>
      </c>
      <c r="D13" s="3">
        <v>70</v>
      </c>
      <c r="E13" s="3">
        <v>80</v>
      </c>
      <c r="F13" s="12">
        <f t="shared" si="0"/>
        <v>71.666666666666671</v>
      </c>
      <c r="G13" s="3" t="str">
        <f t="shared" si="1"/>
        <v>합격</v>
      </c>
    </row>
    <row r="14" spans="1:7" x14ac:dyDescent="0.3">
      <c r="A14" s="3" t="s">
        <v>191</v>
      </c>
      <c r="B14" s="3" t="s">
        <v>114</v>
      </c>
      <c r="C14" s="3">
        <v>40</v>
      </c>
      <c r="D14" s="3">
        <v>50</v>
      </c>
      <c r="E14" s="3">
        <v>60</v>
      </c>
      <c r="F14" s="12">
        <f t="shared" si="0"/>
        <v>50</v>
      </c>
      <c r="G14" s="3" t="str">
        <f t="shared" si="1"/>
        <v>불합격</v>
      </c>
    </row>
    <row r="15" spans="1:7" x14ac:dyDescent="0.3">
      <c r="A15" s="3" t="s">
        <v>192</v>
      </c>
      <c r="B15" s="3" t="s">
        <v>113</v>
      </c>
      <c r="C15" s="3">
        <v>50</v>
      </c>
      <c r="D15" s="3">
        <v>60</v>
      </c>
      <c r="E15" s="3">
        <v>40</v>
      </c>
      <c r="F15" s="12">
        <f t="shared" si="0"/>
        <v>50</v>
      </c>
      <c r="G15" s="3" t="str">
        <f t="shared" si="1"/>
        <v>불합격</v>
      </c>
    </row>
  </sheetData>
  <mergeCells count="1">
    <mergeCell ref="A1:G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타이어단가</vt:lpstr>
      <vt:lpstr>타이어미수금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admin</cp:lastModifiedBy>
  <dcterms:created xsi:type="dcterms:W3CDTF">2023-12-05T07:56:06Z</dcterms:created>
  <dcterms:modified xsi:type="dcterms:W3CDTF">2026-05-27T01:25:00Z</dcterms:modified>
</cp:coreProperties>
</file>