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 codeName="{857A39E2-67AF-9BA6-E15C-A4B3A0C75593}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gatiiveyron/Downloads/시나공 컴활 총정리/길벗컴활2급총정리/모의/"/>
    </mc:Choice>
  </mc:AlternateContent>
  <xr:revisionPtr revIDLastSave="0" documentId="13_ncr:1_{315274F7-D604-5047-9DA7-1CEE6E424419}" xr6:coauthVersionLast="47" xr6:coauthVersionMax="47" xr10:uidLastSave="{00000000-0000-0000-0000-000000000000}"/>
  <bookViews>
    <workbookView xWindow="0" yWindow="500" windowWidth="28800" windowHeight="16100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4" i="7"/>
  <c r="E20" i="5" l="1"/>
  <c r="D20" i="5"/>
  <c r="F14" i="5"/>
  <c r="E14" i="5"/>
  <c r="D14" i="5"/>
  <c r="E8" i="5"/>
  <c r="E22" i="5" s="1"/>
  <c r="D8" i="5"/>
  <c r="D22" i="5" s="1"/>
  <c r="E21" i="5"/>
  <c r="D21" i="5"/>
  <c r="F15" i="5"/>
  <c r="E15" i="5"/>
  <c r="D15" i="5"/>
  <c r="E9" i="5"/>
  <c r="D9" i="5"/>
  <c r="D23" i="5" s="1"/>
  <c r="D35" i="11"/>
  <c r="I15" i="11"/>
  <c r="I16" i="11"/>
  <c r="I17" i="11"/>
  <c r="I18" i="11"/>
  <c r="I19" i="11"/>
  <c r="I20" i="11"/>
  <c r="I21" i="11"/>
  <c r="I22" i="11"/>
  <c r="I23" i="11"/>
  <c r="I24" i="11"/>
  <c r="D24" i="11"/>
  <c r="I4" i="11"/>
  <c r="I5" i="11"/>
  <c r="I6" i="11"/>
  <c r="I7" i="11"/>
  <c r="I8" i="11"/>
  <c r="I9" i="11"/>
  <c r="I10" i="11"/>
  <c r="I11" i="11"/>
  <c r="I3" i="11"/>
  <c r="D4" i="11" a="1"/>
  <c r="D4" i="11" s="1"/>
  <c r="D5" i="11" a="1"/>
  <c r="D5" i="11" s="1"/>
  <c r="D6" i="11" a="1"/>
  <c r="D6" i="11" s="1"/>
  <c r="D7" i="11" a="1"/>
  <c r="D7" i="11" s="1"/>
  <c r="D8" i="11" a="1"/>
  <c r="D8" i="11" s="1"/>
  <c r="D9" i="11" a="1"/>
  <c r="D9" i="11" s="1"/>
  <c r="D10" i="11" a="1"/>
  <c r="D10" i="11" s="1"/>
  <c r="D11" i="11" a="1"/>
  <c r="D11" i="11" s="1"/>
  <c r="D3" i="11" a="1"/>
  <c r="D3" i="11" s="1"/>
  <c r="B22" i="3"/>
  <c r="E4" i="8"/>
  <c r="E5" i="8"/>
  <c r="E6" i="8"/>
  <c r="E7" i="8"/>
  <c r="E8" i="8"/>
  <c r="B5" i="6"/>
  <c r="C8" i="6" s="1"/>
  <c r="F4" i="5"/>
  <c r="F16" i="5"/>
  <c r="F17" i="5"/>
  <c r="F20" i="5" s="1"/>
  <c r="F11" i="5"/>
  <c r="F5" i="5"/>
  <c r="F6" i="5"/>
  <c r="F18" i="5"/>
  <c r="F21" i="5" s="1"/>
  <c r="F12" i="5"/>
  <c r="F7" i="5"/>
  <c r="F13" i="5"/>
  <c r="F19" i="5"/>
  <c r="F10" i="5"/>
  <c r="E23" i="5" l="1"/>
  <c r="F8" i="5"/>
  <c r="F22" i="5" s="1"/>
  <c r="F9" i="5"/>
  <c r="F2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<sst xmlns="http://schemas.openxmlformats.org/spreadsheetml/2006/main" count="318" uniqueCount="249">
  <si>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</si>
  <si>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</si>
  <si>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</si>
  <si>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</si>
  <si>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</si>
  <si>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</si>
  <si>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</si>
  <si>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</si>
  <si>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</si>
  <si>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</si>
  <si>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</si>
  <si>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</si>
  <si>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</si>
  <si>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</si>
  <si>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</si>
  <si>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</si>
  <si>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</si>
  <si>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</si>
  <si>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</si>
  <si>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</si>
  <si>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</si>
  <si>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</si>
  <si>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</si>
  <si>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</si>
  <si>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</si>
  <si>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</si>
  <si>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</si>
  <si>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</si>
  <si>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</si>
  <si>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</si>
  <si>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</si>
  <si>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</si>
  <si>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</si>
  <si>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</si>
  <si>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</si>
  <si>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</si>
  <si>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</si>
  <si>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</si>
  <si>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</si>
  <si>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</si>
  <si>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</si>
  <si>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</si>
  <si>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</si>
  <si>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</si>
  <si>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</si>
  <si>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</si>
  <si>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</si>
  <si>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</si>
  <si>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</si>
  <si>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</si>
  <si>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</si>
  <si>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</si>
  <si>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</si>
  <si>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</si>
  <si>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</si>
  <si>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</si>
  <si>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</si>
  <si>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</si>
  <si>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</si>
  <si>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</si>
  <si>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</si>
  <si>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</si>
  <si>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</si>
  <si>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</si>
  <si>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</si>
  <si>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</si>
  <si>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</si>
  <si>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</si>
  <si>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</si>
  <si>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</si>
  <si>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</si>
  <si>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</si>
  <si>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</si>
  <si>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</si>
  <si>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</si>
  <si>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</si>
  <si>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</si>
  <si>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</si>
  <si>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</si>
  <si>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</si>
  <si>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</si>
  <si>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</si>
  <si>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</si>
  <si>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</si>
  <si>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</si>
  <si>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</si>
  <si>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</si>
  <si>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</si>
  <si>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</si>
  <si>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</si>
  <si>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</si>
  <si>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</si>
  <si>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</si>
  <si>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</si>
  <si>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</si>
  <si>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</si>
  <si>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</si>
  <si>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</si>
  <si>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</si>
  <si>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</si>
  <si>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</si>
  <si>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</si>
  <si>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</si>
  <si>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</si>
  <si>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</si>
  <si>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</si>
  <si>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</si>
  <si>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</si>
  <si>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</si>
  <si>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</si>
  <si>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</si>
  <si>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</si>
  <si>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</si>
  <si>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</si>
  <si>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</si>
  <si>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</si>
  <si>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</si>
  <si>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</si>
  <si>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</si>
  <si>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</si>
  <si>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</si>
  <si>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</si>
  <si>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</si>
  <si>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</si>
  <si>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</si>
  <si>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</si>
  <si>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</si>
  <si>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</si>
  <si>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</si>
  <si>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</si>
  <si>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</si>
  <si>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</si>
  <si>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</si>
  <si>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</si>
  <si>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</si>
  <si>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</si>
  <si>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</si>
  <si>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</si>
  <si>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</si>
  <si>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</si>
  <si>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</si>
  <si>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</si>
  <si>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</si>
  <si>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</si>
  <si>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</si>
  <si>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</si>
  <si>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</si>
  <si>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</si>
  <si>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</si>
  <si>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</si>
  <si>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</si>
  <si>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</si>
  <si>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</si>
  <si>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</si>
  <si>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</si>
  <si>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</si>
  <si>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</si>
  <si>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</si>
  <si>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</si>
  <si>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</si>
  <si>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</si>
  <si>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</si>
  <si>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</si>
  <si>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</si>
  <si>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</si>
  <si>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</si>
  <si>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</si>
  <si>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</si>
  <si>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</si>
  <si>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</si>
  <si>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</si>
  <si>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</si>
  <si>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</si>
  <si>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</si>
  <si>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</si>
  <si>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</si>
  <si>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</si>
  <si>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</si>
  <si>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</si>
  <si>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</si>
  <si>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</si>
  <si>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</si>
  <si>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</si>
  <si>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</si>
  <si>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</si>
  <si>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</si>
  <si>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</si>
  <si>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</si>
  <si>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</si>
  <si>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</si>
  <si>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</si>
  <si>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</si>
  <si>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</si>
  <si>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</si>
  <si>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</si>
  <si>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</si>
  <si>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</si>
  <si>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</si>
  <si>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</si>
  <si>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</si>
  <si>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</si>
  <si>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</si>
  <si>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</si>
  <si>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</si>
  <si>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</si>
  <si>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</si>
  <si>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</si>
  <si>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</si>
  <si>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</si>
  <si>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</si>
  <si>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</si>
  <si>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</si>
  <si>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제조사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</si>
  <si>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</si>
  <si>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</si>
  <si>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</si>
  <si>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</si>
  <si>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차량명</t>
    <phoneticPr fontId="1" type="noConversion"/>
  </si>
  <si>
    <t>K5</t>
    <phoneticPr fontId="1" type="noConversion"/>
  </si>
  <si>
    <t>SM6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</si>
  <si>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</si>
  <si>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</si>
  <si>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</si>
  <si>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연료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</si>
  <si>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</si>
  <si>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</si>
  <si>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</si>
  <si>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색상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</si>
  <si>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</si>
  <si>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</si>
  <si>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</si>
  <si>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주행기록(km)</t>
    <phoneticPr fontId="1" type="noConversion"/>
  </si>
  <si>
    <t>그래비티 블루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</si>
  <si>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</si>
  <si>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</si>
  <si>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일반</t>
    <phoneticPr fontId="1" type="noConversion"/>
  </si>
  <si>
    <t>조건</t>
    <phoneticPr fontId="1" type="noConversion"/>
  </si>
  <si>
    <t>주문번호</t>
    <phoneticPr fontId="1" type="noConversion"/>
  </si>
  <si>
    <t>주문자명</t>
    <phoneticPr fontId="1" type="noConversion"/>
  </si>
  <si>
    <t>결제금액</t>
    <phoneticPr fontId="1" type="noConversion"/>
  </si>
  <si>
    <t>결제방법</t>
    <phoneticPr fontId="1" type="noConversion"/>
  </si>
  <si>
    <t>IT컨설팅 최대</t>
  </si>
  <si>
    <t>시스템통합 최대</t>
  </si>
  <si>
    <t>교육훈련 최대</t>
  </si>
  <si>
    <t>전체 최대값</t>
  </si>
  <si>
    <t>IT컨설팅 최소</t>
  </si>
  <si>
    <t>시스템통합 최소</t>
  </si>
  <si>
    <t>교육훈련 최소</t>
  </si>
  <si>
    <t>전체 최소값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</si>
</sst>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_);[Red]\(&quot;₩&quot;#,##0\)"/>
    <numFmt numFmtId="176" formatCode="_-* #,##0_-;\-* #,##0_-;_-* &quot;-&quot;_-;_-@_-"/>
    <numFmt numFmtId="177" formatCode="#,##0_ "/>
    <numFmt numFmtId="178" formatCode="0&quot;박&quot;"/>
    <numFmt numFmtId="182" formatCode="#,##0,&quot;천원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0" xfId="3" applyAlignment="1">
      <alignment horizontal="center" vertical="center"/>
    </xf>
    <xf numFmtId="182" fontId="0" fillId="0" borderId="0" xfId="0" applyNumberFormat="1">
      <alignment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0" fillId="0" borderId="1" xfId="1" applyNumberFormat="1" applyFont="1" applyBorder="1">
      <alignment vertical="center"/>
    </xf>
    <xf numFmtId="176" fontId="0" fillId="0" borderId="1" xfId="1" applyFon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C1BFBCA3-68D8-75CB-68D3-AAB79576E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 charset="-127"/>
                  <a:ea typeface="맑은 고딕" charset="-127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B534ACD4-BB92-8DED-326B-D2CA276D8186}"/>
            </a:ext>
          </a:extLst>
        </xdr:cNvPr>
        <xdr:cNvSpPr/>
      </xdr:nvSpPr>
      <xdr:spPr>
        <a:xfrm>
          <a:off x="3365500" y="1333500"/>
          <a:ext cx="1346200" cy="6477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20EE26-CDE4-9F43-9638-1DB1A1314312}" name="표2" displayName="표2" ref="A3:F23" totalsRowShown="0" headerRowDxfId="0" dataDxfId="1" headerRowBorderDxfId="8" tableBorderDxfId="9" dataCellStyle="쉼표 [0]">
  <autoFilter ref="A3:F23" xr:uid="{9620EE26-CDE4-9F43-9638-1DB1A1314312}"/>
  <tableColumns count="6">
    <tableColumn id="1" xr3:uid="{53E9B0EF-C278-E145-8B32-5E1866DB01EF}" name="분류" dataDxfId="7"/>
    <tableColumn id="2" xr3:uid="{A410562F-5DEC-7F4F-9B71-DA5DB4FEE546}" name="서비스명" dataDxfId="6"/>
    <tableColumn id="3" xr3:uid="{17FB596B-549D-B34E-BC86-5E622D22C10F}" name="담당부서" dataDxfId="5"/>
    <tableColumn id="4" xr3:uid="{23F44007-39A4-AC47-A509-1DC52784EFE4}" name="정가" dataDxfId="4" dataCellStyle="쉼표 [0]"/>
    <tableColumn id="5" xr3:uid="{3DE681A0-FCD3-764C-BECB-8DD09E12B65F}" name="옵션비용" dataDxfId="3" dataCellStyle="쉼표 [0]"/>
    <tableColumn id="6" xr3:uid="{5AB83474-579A-B949-B23F-F7C0DDF720FB}" name="매출액" dataDxfId="2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zoomScale="251" workbookViewId="0">
      <selection activeCell="D9" sqref="D9"/>
    </sheetView>
  </sheetViews>
  <sheetFormatPr baseColWidth="10" defaultColWidth="8.83203125" defaultRowHeight="17"/>
  <cols>
    <col min="4" max="4" width="13" bestFit="1" customWidth="1"/>
    <col min="5" max="6" width="12.33203125" bestFit="1" customWidth="1"/>
  </cols>
  <sheetData>
    <row r="1" spans="1:6">
      <c r="A1" t="s">
        <v>0</v>
      </c>
    </row>
    <row r="3" spans="1:6">
      <c r="A3" s="1" t="s">
        <v>212</v>
      </c>
      <c r="B3" s="1" t="s">
        <v>217</v>
      </c>
      <c r="C3" s="1" t="s">
        <v>223</v>
      </c>
      <c r="D3" s="1" t="s">
        <v>227</v>
      </c>
      <c r="E3" s="1" t="s">
        <v>231</v>
      </c>
      <c r="F3" s="1" t="s">
        <v>183</v>
      </c>
    </row>
    <row r="4" spans="1:6">
      <c r="A4" s="1" t="s">
        <v>213</v>
      </c>
      <c r="B4" s="1" t="s">
        <v>218</v>
      </c>
      <c r="C4" s="1" t="s">
        <v>224</v>
      </c>
      <c r="D4" s="1" t="s">
        <v>232</v>
      </c>
      <c r="E4" s="2">
        <v>118000</v>
      </c>
      <c r="F4" s="2">
        <v>12500000</v>
      </c>
    </row>
    <row r="5" spans="1:6">
      <c r="A5" s="1" t="s">
        <v>214</v>
      </c>
      <c r="B5" s="1" t="s">
        <v>219</v>
      </c>
      <c r="C5" s="1" t="s">
        <v>225</v>
      </c>
      <c r="D5" s="1" t="s">
        <v>228</v>
      </c>
      <c r="E5" s="2">
        <v>54000</v>
      </c>
      <c r="F5" s="2">
        <v>14000000</v>
      </c>
    </row>
    <row r="6" spans="1:6">
      <c r="A6" s="1" t="s">
        <v>215</v>
      </c>
      <c r="B6" s="1" t="s">
        <v>220</v>
      </c>
      <c r="C6" s="1" t="s">
        <v>226</v>
      </c>
      <c r="D6" s="1" t="s">
        <v>229</v>
      </c>
      <c r="E6" s="2">
        <v>64700</v>
      </c>
      <c r="F6" s="2">
        <v>13500000</v>
      </c>
    </row>
    <row r="7" spans="1:6">
      <c r="A7" s="1" t="s">
        <v>213</v>
      </c>
      <c r="B7" s="1" t="s">
        <v>221</v>
      </c>
      <c r="C7" s="1" t="s">
        <v>226</v>
      </c>
      <c r="D7" s="1" t="s">
        <v>230</v>
      </c>
      <c r="E7" s="2">
        <v>77600</v>
      </c>
      <c r="F7" s="2">
        <v>23800000</v>
      </c>
    </row>
    <row r="8" spans="1:6">
      <c r="A8" s="1" t="s">
        <v>216</v>
      </c>
      <c r="B8" s="1" t="s">
        <v>222</v>
      </c>
      <c r="C8" s="1" t="s">
        <v>225</v>
      </c>
      <c r="D8" s="1" t="s">
        <v>229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zoomScale="150" workbookViewId="0">
      <selection activeCell="F16" sqref="F16"/>
    </sheetView>
  </sheetViews>
  <sheetFormatPr baseColWidth="10" defaultColWidth="8.83203125" defaultRowHeight="17"/>
  <cols>
    <col min="1" max="1" width="13.6640625" bestFit="1" customWidth="1"/>
    <col min="3" max="3" width="10.6640625" bestFit="1" customWidth="1"/>
    <col min="4" max="4" width="8.6640625" customWidth="1"/>
    <col min="5" max="5" width="9.33203125" bestFit="1" customWidth="1"/>
    <col min="6" max="6" width="9" bestFit="1" customWidth="1"/>
    <col min="7" max="7" width="13.6640625" bestFit="1" customWidth="1"/>
  </cols>
  <sheetData>
    <row r="1" spans="1:7">
      <c r="C1" s="5" t="s">
        <v>233</v>
      </c>
    </row>
    <row r="3" spans="1:7" ht="18">
      <c r="A3" s="29" t="s">
        <v>61</v>
      </c>
      <c r="B3" s="29" t="s">
        <v>62</v>
      </c>
      <c r="C3" s="29" t="s">
        <v>179</v>
      </c>
      <c r="D3" s="29" t="s">
        <v>178</v>
      </c>
      <c r="E3" s="29" t="s">
        <v>183</v>
      </c>
      <c r="F3" s="29" t="s">
        <v>63</v>
      </c>
      <c r="G3" s="27" t="s">
        <v>64</v>
      </c>
    </row>
    <row r="4" spans="1:7">
      <c r="A4" s="6" t="s">
        <v>65</v>
      </c>
      <c r="B4" s="30" t="s">
        <v>66</v>
      </c>
      <c r="C4" s="17">
        <v>45574</v>
      </c>
      <c r="D4" s="30" t="s">
        <v>180</v>
      </c>
      <c r="E4" s="31">
        <v>49900</v>
      </c>
      <c r="F4" s="32">
        <v>6000</v>
      </c>
      <c r="G4" s="28">
        <v>269460000</v>
      </c>
    </row>
    <row r="5" spans="1:7">
      <c r="A5" s="6" t="s">
        <v>67</v>
      </c>
      <c r="B5" s="30"/>
      <c r="C5" s="17">
        <v>45575</v>
      </c>
      <c r="D5" s="30"/>
      <c r="E5" s="31">
        <v>75000</v>
      </c>
      <c r="F5" s="32">
        <v>3500</v>
      </c>
      <c r="G5" s="28">
        <v>236250000</v>
      </c>
    </row>
    <row r="6" spans="1:7">
      <c r="A6" s="6" t="s">
        <v>68</v>
      </c>
      <c r="B6" s="30"/>
      <c r="C6" s="17">
        <v>45576</v>
      </c>
      <c r="D6" s="30"/>
      <c r="E6" s="31">
        <v>36500</v>
      </c>
      <c r="F6" s="32">
        <v>8000</v>
      </c>
      <c r="G6" s="28">
        <v>262800000</v>
      </c>
    </row>
    <row r="7" spans="1:7">
      <c r="A7" s="6" t="s">
        <v>69</v>
      </c>
      <c r="B7" s="30" t="s">
        <v>70</v>
      </c>
      <c r="C7" s="17">
        <v>45581</v>
      </c>
      <c r="D7" s="30" t="s">
        <v>181</v>
      </c>
      <c r="E7" s="31">
        <v>39900</v>
      </c>
      <c r="F7" s="32">
        <v>12000</v>
      </c>
      <c r="G7" s="28">
        <v>430920000</v>
      </c>
    </row>
    <row r="8" spans="1:7">
      <c r="A8" s="6" t="s">
        <v>71</v>
      </c>
      <c r="B8" s="30"/>
      <c r="C8" s="17">
        <v>45582</v>
      </c>
      <c r="D8" s="30"/>
      <c r="E8" s="31">
        <v>66000</v>
      </c>
      <c r="F8" s="32">
        <v>5000</v>
      </c>
      <c r="G8" s="28">
        <v>297000000</v>
      </c>
    </row>
    <row r="9" spans="1:7">
      <c r="A9" s="6" t="s">
        <v>72</v>
      </c>
      <c r="B9" s="30"/>
      <c r="C9" s="17">
        <v>45583</v>
      </c>
      <c r="D9" s="30"/>
      <c r="E9" s="31">
        <v>49900</v>
      </c>
      <c r="F9" s="32">
        <v>10000</v>
      </c>
      <c r="G9" s="28">
        <v>449100000</v>
      </c>
    </row>
    <row r="10" spans="1:7">
      <c r="A10" s="6" t="s">
        <v>73</v>
      </c>
      <c r="B10" s="30" t="s">
        <v>74</v>
      </c>
      <c r="C10" s="17">
        <v>45588</v>
      </c>
      <c r="D10" s="30" t="s">
        <v>182</v>
      </c>
      <c r="E10" s="31">
        <v>89000</v>
      </c>
      <c r="F10" s="32">
        <v>4500</v>
      </c>
      <c r="G10" s="28">
        <v>360450000</v>
      </c>
    </row>
    <row r="11" spans="1:7">
      <c r="A11" s="6" t="s">
        <v>75</v>
      </c>
      <c r="B11" s="30"/>
      <c r="C11" s="17">
        <v>45589</v>
      </c>
      <c r="D11" s="30"/>
      <c r="E11" s="31">
        <v>36000</v>
      </c>
      <c r="F11" s="32">
        <v>5000</v>
      </c>
      <c r="G11" s="28">
        <v>162000000</v>
      </c>
    </row>
    <row r="12" spans="1:7">
      <c r="A12" s="6" t="s">
        <v>76</v>
      </c>
      <c r="B12" s="30"/>
      <c r="C12" s="17">
        <v>45590</v>
      </c>
      <c r="D12" s="30"/>
      <c r="E12" s="31">
        <v>22500</v>
      </c>
      <c r="F12" s="32">
        <v>11000</v>
      </c>
      <c r="G12" s="28">
        <v>222750000</v>
      </c>
    </row>
    <row r="13" spans="1:7">
      <c r="A13" s="6" t="s">
        <v>77</v>
      </c>
      <c r="B13" s="33"/>
      <c r="C13" s="33"/>
      <c r="D13" s="33"/>
      <c r="E13" s="33"/>
      <c r="F13" s="32">
        <v>65000</v>
      </c>
      <c r="G13" s="28">
        <v>2690730000</v>
      </c>
    </row>
  </sheetData>
  <mergeCells count="6">
    <mergeCell ref="B4:B6"/>
    <mergeCell ref="B7:B9"/>
    <mergeCell ref="B10:B12"/>
    <mergeCell ref="D4:D6"/>
    <mergeCell ref="D7:D9"/>
    <mergeCell ref="D10:D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zoomScale="141" workbookViewId="0">
      <selection activeCell="H26" sqref="H26"/>
    </sheetView>
  </sheetViews>
  <sheetFormatPr baseColWidth="10" defaultColWidth="8.83203125" defaultRowHeight="17"/>
  <cols>
    <col min="7" max="7" width="10.33203125" bestFit="1" customWidth="1"/>
  </cols>
  <sheetData>
    <row r="1" spans="1:7" ht="20">
      <c r="A1" s="18" t="s">
        <v>78</v>
      </c>
      <c r="B1" s="18"/>
      <c r="C1" s="18"/>
      <c r="D1" s="18"/>
      <c r="E1" s="18"/>
      <c r="F1" s="18"/>
      <c r="G1" s="18"/>
    </row>
    <row r="3" spans="1:7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1" spans="1:7">
      <c r="A21" s="34" t="s">
        <v>234</v>
      </c>
      <c r="B21" s="34" t="s">
        <v>236</v>
      </c>
    </row>
    <row r="22" spans="1:7">
      <c r="A22" s="34" t="s">
        <v>235</v>
      </c>
      <c r="B22" t="b">
        <f>E4&gt;=AVERAGE(E4:E18)</f>
        <v>1</v>
      </c>
    </row>
    <row r="25" spans="1:7">
      <c r="A25" t="s">
        <v>237</v>
      </c>
      <c r="B25" t="s">
        <v>238</v>
      </c>
      <c r="C25" t="s">
        <v>234</v>
      </c>
      <c r="D25" t="s">
        <v>239</v>
      </c>
      <c r="E25" t="s">
        <v>240</v>
      </c>
    </row>
    <row r="26" spans="1:7">
      <c r="A26" s="6" t="s">
        <v>100</v>
      </c>
      <c r="B26" s="6" t="s">
        <v>101</v>
      </c>
      <c r="C26" s="6" t="s">
        <v>92</v>
      </c>
      <c r="D26" s="10">
        <v>168700</v>
      </c>
      <c r="E26" s="6" t="s">
        <v>93</v>
      </c>
    </row>
    <row r="27" spans="1:7">
      <c r="A27" s="6" t="s">
        <v>112</v>
      </c>
      <c r="B27" s="6" t="s">
        <v>113</v>
      </c>
      <c r="C27" s="6" t="s">
        <v>92</v>
      </c>
      <c r="D27" s="10">
        <v>214500</v>
      </c>
      <c r="E27" s="6" t="s">
        <v>93</v>
      </c>
    </row>
    <row r="28" spans="1:7">
      <c r="A28" s="6" t="s">
        <v>118</v>
      </c>
      <c r="B28" s="6" t="s">
        <v>119</v>
      </c>
      <c r="C28" s="6" t="s">
        <v>92</v>
      </c>
      <c r="D28" s="10">
        <v>245000</v>
      </c>
      <c r="E28" s="6" t="s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I35"/>
  <sheetViews>
    <sheetView topLeftCell="A24" zoomScale="200" workbookViewId="0">
      <selection activeCell="D36" sqref="D36"/>
    </sheetView>
  </sheetViews>
  <sheetFormatPr baseColWidth="10" defaultColWidth="8.83203125" defaultRowHeight="17"/>
  <cols>
    <col min="1" max="3" width="9" bestFit="1" customWidth="1"/>
    <col min="4" max="4" width="11.33203125" bestFit="1" customWidth="1"/>
    <col min="7" max="7" width="10.83203125" bestFit="1" customWidth="1"/>
    <col min="8" max="8" width="9" bestFit="1" customWidth="1"/>
  </cols>
  <sheetData>
    <row r="1" spans="1:9">
      <c r="A1" s="3" t="s">
        <v>2</v>
      </c>
      <c r="B1" s="5" t="s">
        <v>198</v>
      </c>
      <c r="F1" s="4" t="s">
        <v>3</v>
      </c>
      <c r="G1" s="5" t="s">
        <v>4</v>
      </c>
    </row>
    <row r="2" spans="1:9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>
      <c r="A3" s="6" t="s">
        <v>203</v>
      </c>
      <c r="B3" s="8">
        <v>16800</v>
      </c>
      <c r="C3" s="8">
        <v>1200</v>
      </c>
      <c r="D3" s="6" t="str" cm="1">
        <f t="array" ref="D3">_xlfn.IFS(MID(A3,3,1)="1","천안",MID(A3,3,1)="2","아산",MID(A3,3,1)&gt;"2","평택")</f>
        <v>천안</v>
      </c>
      <c r="F3" s="6" t="s">
        <v>12</v>
      </c>
      <c r="G3" s="8">
        <v>38000</v>
      </c>
      <c r="H3" s="6">
        <v>227</v>
      </c>
      <c r="I3" s="6" t="str">
        <f>IF(LARGE($H$3:$H$11,3)&lt;=H3,"우수",IF(SMALL($H$3:$H$11,3)&gt;=H3,"노력",""))</f>
        <v/>
      </c>
    </row>
    <row r="4" spans="1:9">
      <c r="A4" s="6" t="s">
        <v>204</v>
      </c>
      <c r="B4" s="8">
        <v>15200</v>
      </c>
      <c r="C4" s="8">
        <v>1500</v>
      </c>
      <c r="D4" s="6" t="str" cm="1">
        <f t="array" ref="D4">_xlfn.IFS(MID(A4,3,1)="1","천안",MID(A4,3,1)="2","아산",MID(A4,3,1)&gt;"2","평택")</f>
        <v>아산</v>
      </c>
      <c r="F4" s="6" t="s">
        <v>10</v>
      </c>
      <c r="G4" s="8">
        <v>39000</v>
      </c>
      <c r="H4" s="6">
        <v>471</v>
      </c>
      <c r="I4" s="6" t="str">
        <f t="shared" ref="I4:I11" si="0">IF(LARGE($H$3:$H$11,3)&lt;=H4,"우수",IF(SMALL($H$3:$H$11,3)&gt;=H4,"노력",""))</f>
        <v>우수</v>
      </c>
    </row>
    <row r="5" spans="1:9">
      <c r="A5" s="6" t="s">
        <v>205</v>
      </c>
      <c r="B5" s="8">
        <v>13900</v>
      </c>
      <c r="C5" s="8">
        <v>1000</v>
      </c>
      <c r="D5" s="6" t="str" cm="1">
        <f t="array" ref="D5">_xlfn.IFS(MID(A5,3,1)="1","천안",MID(A5,3,1)="2","아산",MID(A5,3,1)&gt;"2","평택")</f>
        <v>평택</v>
      </c>
      <c r="F5" s="6" t="s">
        <v>11</v>
      </c>
      <c r="G5" s="8">
        <v>55000</v>
      </c>
      <c r="H5" s="6">
        <v>369</v>
      </c>
      <c r="I5" s="6" t="str">
        <f t="shared" si="0"/>
        <v>우수</v>
      </c>
    </row>
    <row r="6" spans="1:9">
      <c r="A6" s="6" t="s">
        <v>206</v>
      </c>
      <c r="B6" s="8">
        <v>18100</v>
      </c>
      <c r="C6" s="8">
        <v>1300</v>
      </c>
      <c r="D6" s="6" t="str" cm="1">
        <f t="array" ref="D6">_xlfn.IFS(MID(A6,3,1)="1","천안",MID(A6,3,1)="2","아산",MID(A6,3,1)&gt;"2","평택")</f>
        <v>평택</v>
      </c>
      <c r="F6" s="6" t="s">
        <v>14</v>
      </c>
      <c r="G6" s="8">
        <v>65000</v>
      </c>
      <c r="H6" s="6">
        <v>242</v>
      </c>
      <c r="I6" s="6" t="str">
        <f t="shared" si="0"/>
        <v/>
      </c>
    </row>
    <row r="7" spans="1:9">
      <c r="A7" s="6" t="s">
        <v>207</v>
      </c>
      <c r="B7" s="8">
        <v>16000</v>
      </c>
      <c r="C7" s="8">
        <v>1200</v>
      </c>
      <c r="D7" s="6" t="str" cm="1">
        <f t="array" ref="D7">_xlfn.IFS(MID(A7,3,1)="1","천안",MID(A7,3,1)="2","아산",MID(A7,3,1)&gt;"2","평택")</f>
        <v>천안</v>
      </c>
      <c r="F7" s="6" t="s">
        <v>15</v>
      </c>
      <c r="G7" s="8">
        <v>99000</v>
      </c>
      <c r="H7" s="6">
        <v>105</v>
      </c>
      <c r="I7" s="6" t="str">
        <f t="shared" si="0"/>
        <v>노력</v>
      </c>
    </row>
    <row r="8" spans="1:9">
      <c r="A8" s="6" t="s">
        <v>208</v>
      </c>
      <c r="B8" s="8">
        <v>14300</v>
      </c>
      <c r="C8" s="8">
        <v>1500</v>
      </c>
      <c r="D8" s="6" t="str" cm="1">
        <f t="array" ref="D8">_xlfn.IFS(MID(A8,3,1)="1","천안",MID(A8,3,1)="2","아산",MID(A8,3,1)&gt;"2","평택")</f>
        <v>평택</v>
      </c>
      <c r="F8" s="6" t="s">
        <v>16</v>
      </c>
      <c r="G8" s="8">
        <v>120000</v>
      </c>
      <c r="H8" s="6">
        <v>96</v>
      </c>
      <c r="I8" s="6" t="str">
        <f t="shared" si="0"/>
        <v>노력</v>
      </c>
    </row>
    <row r="9" spans="1:9">
      <c r="A9" s="6" t="s">
        <v>209</v>
      </c>
      <c r="B9" s="8">
        <v>15700</v>
      </c>
      <c r="C9" s="8">
        <v>1400</v>
      </c>
      <c r="D9" s="6" t="str" cm="1">
        <f t="array" ref="D9">_xlfn.IFS(MID(A9,3,1)="1","천안",MID(A9,3,1)="2","아산",MID(A9,3,1)&gt;"2","평택")</f>
        <v>평택</v>
      </c>
      <c r="F9" s="6" t="s">
        <v>17</v>
      </c>
      <c r="G9" s="8">
        <v>145000</v>
      </c>
      <c r="H9" s="6">
        <v>209</v>
      </c>
      <c r="I9" s="6" t="str">
        <f t="shared" si="0"/>
        <v/>
      </c>
    </row>
    <row r="10" spans="1:9">
      <c r="A10" s="6" t="s">
        <v>210</v>
      </c>
      <c r="B10" s="8">
        <v>13300</v>
      </c>
      <c r="C10" s="8">
        <v>1100</v>
      </c>
      <c r="D10" s="6" t="str" cm="1">
        <f t="array" ref="D10">_xlfn.IFS(MID(A10,3,1)="1","천안",MID(A10,3,1)="2","아산",MID(A10,3,1)&gt;"2","평택")</f>
        <v>아산</v>
      </c>
      <c r="F10" s="6" t="s">
        <v>13</v>
      </c>
      <c r="G10" s="8">
        <v>150000</v>
      </c>
      <c r="H10" s="6">
        <v>258</v>
      </c>
      <c r="I10" s="6" t="str">
        <f t="shared" si="0"/>
        <v>우수</v>
      </c>
    </row>
    <row r="11" spans="1:9">
      <c r="A11" s="6" t="s">
        <v>211</v>
      </c>
      <c r="B11" s="8">
        <v>14900</v>
      </c>
      <c r="C11" s="8">
        <v>1300</v>
      </c>
      <c r="D11" s="6" t="str" cm="1">
        <f t="array" ref="D11">_xlfn.IFS(MID(A11,3,1)="1","천안",MID(A11,3,1)="2","아산",MID(A11,3,1)&gt;"2","평택")</f>
        <v>천안</v>
      </c>
      <c r="F11" s="6" t="s">
        <v>18</v>
      </c>
      <c r="G11" s="8">
        <v>185000</v>
      </c>
      <c r="H11" s="6">
        <v>88</v>
      </c>
      <c r="I11" s="6" t="str">
        <f t="shared" si="0"/>
        <v>노력</v>
      </c>
    </row>
    <row r="13" spans="1:9">
      <c r="A13" s="4" t="s">
        <v>19</v>
      </c>
      <c r="B13" s="5" t="s">
        <v>20</v>
      </c>
      <c r="F13" s="4" t="s">
        <v>21</v>
      </c>
      <c r="G13" s="5" t="s">
        <v>184</v>
      </c>
    </row>
    <row r="14" spans="1:9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9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7">
        <v>45602</v>
      </c>
      <c r="H15" s="6">
        <v>4</v>
      </c>
      <c r="I15" s="6" t="str">
        <f>MONTH(WORKDAY(G15,H15))&amp;"/"&amp;DAY(WORKDAY(G15,H15))</f>
        <v>11/12</v>
      </c>
    </row>
    <row r="16" spans="1:9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7">
        <v>45602</v>
      </c>
      <c r="H16" s="6">
        <v>6</v>
      </c>
      <c r="I16" s="6" t="str">
        <f t="shared" ref="I16:I24" si="1">MONTH(WORKDAY(G16,H16))&amp;"/"&amp;DAY(WORKDAY(G16,H16))</f>
        <v>11/14</v>
      </c>
    </row>
    <row r="17" spans="1:9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7">
        <v>45603</v>
      </c>
      <c r="H17" s="6">
        <v>5</v>
      </c>
      <c r="I17" s="6" t="str">
        <f t="shared" si="1"/>
        <v>11/14</v>
      </c>
    </row>
    <row r="18" spans="1:9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7">
        <v>45604</v>
      </c>
      <c r="H18" s="6">
        <v>5</v>
      </c>
      <c r="I18" s="6" t="str">
        <f t="shared" si="1"/>
        <v>11/15</v>
      </c>
    </row>
    <row r="19" spans="1:9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7">
        <v>45604</v>
      </c>
      <c r="H19" s="6">
        <v>3</v>
      </c>
      <c r="I19" s="6" t="str">
        <f t="shared" si="1"/>
        <v>11/13</v>
      </c>
    </row>
    <row r="20" spans="1:9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7">
        <v>45604</v>
      </c>
      <c r="H20" s="6">
        <v>4</v>
      </c>
      <c r="I20" s="6" t="str">
        <f t="shared" si="1"/>
        <v>11/14</v>
      </c>
    </row>
    <row r="21" spans="1:9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7">
        <v>45605</v>
      </c>
      <c r="H21" s="6">
        <v>5</v>
      </c>
      <c r="I21" s="6" t="str">
        <f t="shared" si="1"/>
        <v>11/15</v>
      </c>
    </row>
    <row r="22" spans="1:9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7">
        <v>45606</v>
      </c>
      <c r="H22" s="6">
        <v>3</v>
      </c>
      <c r="I22" s="6" t="str">
        <f t="shared" si="1"/>
        <v>11/13</v>
      </c>
    </row>
    <row r="23" spans="1:9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7">
        <v>45609</v>
      </c>
      <c r="H23" s="6">
        <v>6</v>
      </c>
      <c r="I23" s="6" t="str">
        <f t="shared" si="1"/>
        <v>11/21</v>
      </c>
    </row>
    <row r="24" spans="1:9">
      <c r="A24" s="19" t="s">
        <v>46</v>
      </c>
      <c r="B24" s="20"/>
      <c r="C24" s="21"/>
      <c r="D24" s="8">
        <f>SUMIF(C15:C23,"영업부",D15:D23)/COUNTIF(C15:C23,"영업부")</f>
        <v>3440000</v>
      </c>
      <c r="F24" s="6" t="s">
        <v>197</v>
      </c>
      <c r="G24" s="17">
        <v>45609</v>
      </c>
      <c r="H24" s="6">
        <v>4</v>
      </c>
      <c r="I24" s="6" t="str">
        <f t="shared" si="1"/>
        <v>11/19</v>
      </c>
    </row>
    <row r="26" spans="1:9">
      <c r="A26" s="4" t="s">
        <v>47</v>
      </c>
      <c r="B26" s="5" t="s">
        <v>48</v>
      </c>
    </row>
    <row r="27" spans="1:9">
      <c r="A27" s="6" t="s">
        <v>49</v>
      </c>
      <c r="B27" s="6" t="s">
        <v>50</v>
      </c>
      <c r="C27" s="6" t="s">
        <v>51</v>
      </c>
    </row>
    <row r="28" spans="1:9">
      <c r="A28" s="9">
        <v>0.13749999999999998</v>
      </c>
      <c r="B28" s="8">
        <v>10890</v>
      </c>
      <c r="C28" s="6" t="s">
        <v>52</v>
      </c>
    </row>
    <row r="29" spans="1:9">
      <c r="A29" s="9">
        <v>0.11458333333333333</v>
      </c>
      <c r="B29" s="8">
        <v>9075</v>
      </c>
      <c r="C29" s="6" t="s">
        <v>53</v>
      </c>
    </row>
    <row r="30" spans="1:9">
      <c r="A30" s="9">
        <v>0.18680555555555556</v>
      </c>
      <c r="B30" s="8">
        <v>14795</v>
      </c>
      <c r="C30" s="6" t="s">
        <v>54</v>
      </c>
    </row>
    <row r="31" spans="1:9">
      <c r="A31" s="9">
        <v>0.24027777777777778</v>
      </c>
      <c r="B31" s="8">
        <v>19030</v>
      </c>
      <c r="C31" s="6" t="s">
        <v>55</v>
      </c>
    </row>
    <row r="32" spans="1:9">
      <c r="A32" s="9">
        <v>7.8472222222222221E-2</v>
      </c>
      <c r="B32" s="8">
        <v>6215</v>
      </c>
      <c r="C32" s="6" t="s">
        <v>56</v>
      </c>
    </row>
    <row r="33" spans="1:6">
      <c r="A33" s="9">
        <v>0.15625</v>
      </c>
      <c r="B33" s="8">
        <v>12375</v>
      </c>
      <c r="C33" s="6" t="s">
        <v>57</v>
      </c>
    </row>
    <row r="34" spans="1:6">
      <c r="A34" s="9">
        <v>0.17222222222222225</v>
      </c>
      <c r="B34" s="8">
        <v>13640</v>
      </c>
      <c r="C34" s="6" t="s">
        <v>58</v>
      </c>
      <c r="D34" s="19" t="s">
        <v>59</v>
      </c>
      <c r="E34" s="20"/>
      <c r="F34" s="21"/>
    </row>
    <row r="35" spans="1:6">
      <c r="A35" s="9">
        <v>0.10902777777777778</v>
      </c>
      <c r="B35" s="8">
        <v>8635</v>
      </c>
      <c r="C35" s="6" t="s">
        <v>60</v>
      </c>
      <c r="D35" s="22" t="str">
        <f>VLOOKUP(SMALL(B28:B35,1),B28:C35,2,FALSE)</f>
        <v>김서하</v>
      </c>
      <c r="E35" s="23"/>
      <c r="F35" s="24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zoomScale="135" workbookViewId="0">
      <selection activeCell="I9" sqref="I9"/>
    </sheetView>
  </sheetViews>
  <sheetFormatPr baseColWidth="10" defaultColWidth="8.83203125" defaultRowHeight="17" outlineLevelRow="3"/>
  <cols>
    <col min="1" max="1" width="10.33203125" bestFit="1" customWidth="1"/>
    <col min="2" max="3" width="10" customWidth="1"/>
    <col min="4" max="5" width="11.33203125" bestFit="1" customWidth="1"/>
    <col min="6" max="6" width="12.33203125" bestFit="1" customWidth="1"/>
  </cols>
  <sheetData>
    <row r="1" spans="1:6" ht="20">
      <c r="A1" s="18" t="s">
        <v>122</v>
      </c>
      <c r="B1" s="18"/>
      <c r="C1" s="18"/>
      <c r="D1" s="18"/>
      <c r="E1" s="18"/>
      <c r="F1" s="18"/>
    </row>
    <row r="3" spans="1:6">
      <c r="A3" s="39" t="s">
        <v>62</v>
      </c>
      <c r="B3" s="39" t="s">
        <v>123</v>
      </c>
      <c r="C3" s="39" t="s">
        <v>124</v>
      </c>
      <c r="D3" s="39" t="s">
        <v>125</v>
      </c>
      <c r="E3" s="39" t="s">
        <v>126</v>
      </c>
      <c r="F3" s="39" t="s">
        <v>127</v>
      </c>
    </row>
    <row r="4" spans="1:6" outlineLevel="3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>
      <c r="A8" s="35" t="s">
        <v>246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>
      <c r="A9" s="35" t="s">
        <v>242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>
      <c r="A14" s="35" t="s">
        <v>247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>
      <c r="A15" s="35" t="s">
        <v>243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>
      <c r="A20" s="38" t="s">
        <v>245</v>
      </c>
      <c r="B20" s="36"/>
      <c r="C20" s="36"/>
      <c r="D20" s="37">
        <f>SUBTOTAL(5,D16:D19)</f>
        <v>1030000</v>
      </c>
      <c r="E20" s="37">
        <f>SUBTOTAL(5,E16:E19)</f>
        <v>347200</v>
      </c>
      <c r="F20" s="37">
        <f>SUBTOTAL(5,F16:F19)</f>
        <v>1472900</v>
      </c>
    </row>
    <row r="21" spans="1:6" outlineLevel="1">
      <c r="A21" s="38" t="s">
        <v>241</v>
      </c>
      <c r="B21" s="36"/>
      <c r="C21" s="36"/>
      <c r="D21" s="37">
        <f>SUBTOTAL(4,D16:D19)</f>
        <v>2220000</v>
      </c>
      <c r="E21" s="37">
        <f>SUBTOTAL(4,E16:E19)</f>
        <v>990000</v>
      </c>
      <c r="F21" s="37">
        <f>SUBTOTAL(4,F16:F19)</f>
        <v>3108000</v>
      </c>
    </row>
    <row r="22" spans="1:6">
      <c r="A22" s="38" t="s">
        <v>248</v>
      </c>
      <c r="B22" s="36"/>
      <c r="C22" s="36"/>
      <c r="D22" s="37">
        <f>SUBTOTAL(5,D4:D19)</f>
        <v>1030000</v>
      </c>
      <c r="E22" s="37">
        <f>SUBTOTAL(5,E4:E19)</f>
        <v>347200</v>
      </c>
      <c r="F22" s="37">
        <f>SUBTOTAL(5,F4:F19)</f>
        <v>1472900</v>
      </c>
    </row>
    <row r="23" spans="1:6">
      <c r="A23" s="38" t="s">
        <v>244</v>
      </c>
      <c r="B23" s="36"/>
      <c r="C23" s="36"/>
      <c r="D23" s="37">
        <f>SUBTOTAL(4,D4:D19)</f>
        <v>8180000</v>
      </c>
      <c r="E23" s="37">
        <f>SUBTOTAL(4,E4:E19)</f>
        <v>3588000</v>
      </c>
      <c r="F23" s="37">
        <f>SUBTOTAL(4,F4:F19)</f>
        <v>11388000</v>
      </c>
    </row>
  </sheetData>
  <sortState xmlns:xlrd2="http://schemas.microsoft.com/office/spreadsheetml/2017/richdata2" ref="A4:F19">
    <sortCondition ref="A4:A19" customList="시스템통합,교육훈련,IT컨설팅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zoomScale="187" workbookViewId="0">
      <selection activeCell="H8" sqref="H8"/>
    </sheetView>
  </sheetViews>
  <sheetFormatPr baseColWidth="10" defaultColWidth="8.83203125" defaultRowHeight="17"/>
  <cols>
    <col min="1" max="2" width="10.5" customWidth="1"/>
    <col min="3" max="3" width="10" bestFit="1" customWidth="1"/>
    <col min="4" max="4" width="12.33203125" customWidth="1"/>
    <col min="5" max="5" width="11.83203125" customWidth="1"/>
    <col min="6" max="6" width="12.6640625" customWidth="1"/>
    <col min="7" max="7" width="12.5" customWidth="1"/>
  </cols>
  <sheetData>
    <row r="1" spans="1:7">
      <c r="A1" s="25" t="s">
        <v>146</v>
      </c>
      <c r="B1" s="25"/>
    </row>
    <row r="2" spans="1:7">
      <c r="A2" s="13" t="s">
        <v>147</v>
      </c>
      <c r="B2" s="8">
        <v>300000</v>
      </c>
    </row>
    <row r="3" spans="1:7">
      <c r="A3" s="13" t="s">
        <v>148</v>
      </c>
      <c r="B3" s="12">
        <v>2</v>
      </c>
    </row>
    <row r="4" spans="1:7">
      <c r="A4" s="13" t="s">
        <v>149</v>
      </c>
      <c r="B4" s="11">
        <v>0.1</v>
      </c>
    </row>
    <row r="5" spans="1:7">
      <c r="A5" s="13" t="s">
        <v>150</v>
      </c>
      <c r="B5" s="8">
        <f>B2*B3*(1-B4)</f>
        <v>540000</v>
      </c>
    </row>
    <row r="7" spans="1:7">
      <c r="D7" s="26" t="s">
        <v>152</v>
      </c>
      <c r="E7" s="26"/>
      <c r="F7" s="26"/>
      <c r="G7" s="26"/>
    </row>
    <row r="8" spans="1:7">
      <c r="C8" s="8">
        <f>B5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>
      <c r="B9" s="26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>
      <c r="B10" s="26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>
      <c r="B11" s="26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>
      <c r="B12" s="26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>
      <c r="B13" s="26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zoomScale="200" workbookViewId="0">
      <selection activeCell="F11" sqref="F11"/>
    </sheetView>
  </sheetViews>
  <sheetFormatPr baseColWidth="10" defaultColWidth="8.83203125" defaultRowHeight="17"/>
  <cols>
    <col min="1" max="1" width="9.6640625" bestFit="1" customWidth="1"/>
    <col min="2" max="2" width="10" bestFit="1" customWidth="1"/>
    <col min="3" max="3" width="9.1640625" bestFit="1" customWidth="1"/>
    <col min="5" max="5" width="6.5" customWidth="1"/>
  </cols>
  <sheetData>
    <row r="1" spans="1:4" ht="20">
      <c r="A1" s="18" t="s">
        <v>153</v>
      </c>
      <c r="B1" s="18"/>
      <c r="C1" s="18"/>
      <c r="D1" s="18"/>
    </row>
    <row r="3" spans="1:4">
      <c r="A3" s="40" t="s">
        <v>154</v>
      </c>
      <c r="B3" s="6" t="s">
        <v>155</v>
      </c>
      <c r="C3" s="40" t="s">
        <v>156</v>
      </c>
      <c r="D3" s="6" t="s">
        <v>157</v>
      </c>
    </row>
    <row r="4" spans="1:4">
      <c r="A4" s="40" t="s">
        <v>158</v>
      </c>
      <c r="B4" s="8">
        <v>85100</v>
      </c>
      <c r="C4" s="41">
        <v>851</v>
      </c>
      <c r="D4" s="15">
        <f>C4/B4</f>
        <v>0.01</v>
      </c>
    </row>
    <row r="5" spans="1:4">
      <c r="A5" s="40" t="s">
        <v>159</v>
      </c>
      <c r="B5" s="8">
        <v>72700</v>
      </c>
      <c r="C5" s="41">
        <v>145</v>
      </c>
      <c r="D5" s="15">
        <f t="shared" ref="D5:D13" si="0">C5/B5</f>
        <v>1.9944979367262725E-3</v>
      </c>
    </row>
    <row r="6" spans="1:4">
      <c r="A6" s="40" t="s">
        <v>160</v>
      </c>
      <c r="B6" s="8">
        <v>153200</v>
      </c>
      <c r="C6" s="41">
        <v>1379</v>
      </c>
      <c r="D6" s="15">
        <f t="shared" si="0"/>
        <v>9.0013054830287206E-3</v>
      </c>
    </row>
    <row r="7" spans="1:4">
      <c r="A7" s="40" t="s">
        <v>161</v>
      </c>
      <c r="B7" s="8">
        <v>196300</v>
      </c>
      <c r="C7" s="41">
        <v>785</v>
      </c>
      <c r="D7" s="15">
        <f t="shared" si="0"/>
        <v>3.9989811512990319E-3</v>
      </c>
    </row>
    <row r="8" spans="1:4">
      <c r="A8" s="40" t="s">
        <v>162</v>
      </c>
      <c r="B8" s="8">
        <v>167300</v>
      </c>
      <c r="C8" s="41">
        <v>1673</v>
      </c>
      <c r="D8" s="15">
        <f t="shared" si="0"/>
        <v>0.01</v>
      </c>
    </row>
    <row r="9" spans="1:4">
      <c r="A9" s="40" t="s">
        <v>163</v>
      </c>
      <c r="B9" s="8">
        <v>157700</v>
      </c>
      <c r="C9" s="41">
        <v>599</v>
      </c>
      <c r="D9" s="15">
        <f t="shared" si="0"/>
        <v>3.7983512999365883E-3</v>
      </c>
    </row>
    <row r="10" spans="1:4">
      <c r="A10" s="40" t="s">
        <v>164</v>
      </c>
      <c r="B10" s="8">
        <v>197400</v>
      </c>
      <c r="C10" s="41">
        <v>816</v>
      </c>
      <c r="D10" s="15">
        <f t="shared" si="0"/>
        <v>4.1337386018237086E-3</v>
      </c>
    </row>
    <row r="11" spans="1:4">
      <c r="A11" s="40" t="s">
        <v>165</v>
      </c>
      <c r="B11" s="8">
        <v>57800</v>
      </c>
      <c r="C11" s="41">
        <v>231</v>
      </c>
      <c r="D11" s="15">
        <f t="shared" si="0"/>
        <v>3.9965397923875431E-3</v>
      </c>
    </row>
    <row r="12" spans="1:4">
      <c r="A12" s="40" t="s">
        <v>166</v>
      </c>
      <c r="B12" s="8">
        <v>100000</v>
      </c>
      <c r="C12" s="41">
        <v>84</v>
      </c>
      <c r="D12" s="15">
        <f t="shared" si="0"/>
        <v>8.4000000000000003E-4</v>
      </c>
    </row>
    <row r="13" spans="1:4">
      <c r="A13" s="40" t="s">
        <v>167</v>
      </c>
      <c r="B13" s="8">
        <v>65100</v>
      </c>
      <c r="C13" s="41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topLeftCell="A8" zoomScale="165" workbookViewId="0">
      <selection activeCell="I18" sqref="I18"/>
    </sheetView>
  </sheetViews>
  <sheetFormatPr baseColWidth="10" defaultColWidth="8.83203125" defaultRowHeight="17"/>
  <sheetData>
    <row r="1" spans="1:5" ht="20">
      <c r="A1" s="18" t="s">
        <v>168</v>
      </c>
      <c r="B1" s="18"/>
      <c r="C1" s="18"/>
      <c r="D1" s="18"/>
      <c r="E1" s="18"/>
    </row>
    <row r="2" spans="1:5">
      <c r="E2" s="16" t="s">
        <v>169</v>
      </c>
    </row>
    <row r="3" spans="1:5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roju lim</cp:lastModifiedBy>
  <dcterms:created xsi:type="dcterms:W3CDTF">2023-04-27T08:01:32Z</dcterms:created>
  <dcterms:modified xsi:type="dcterms:W3CDTF">2025-03-17T08:38:55Z</dcterms:modified>
</cp:coreProperties>
</file>