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0305abcbdaeb68f/바탕 화면/"/>
    </mc:Choice>
  </mc:AlternateContent>
  <xr:revisionPtr revIDLastSave="100" documentId="8_{5922D096-18E6-4C40-B439-F6D605D59DA1}" xr6:coauthVersionLast="47" xr6:coauthVersionMax="47" xr10:uidLastSave="{136D787F-EF04-424E-A0FD-36A0DD32498C}"/>
  <bookViews>
    <workbookView xWindow="-98" yWindow="-98" windowWidth="21795" windowHeight="12975" firstSheet="1" activeTab="5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7" r:id="rId7"/>
    <sheet name="차트작업" sheetId="9" r:id="rId8"/>
  </sheets>
  <definedNames>
    <definedName name="_xleta.T" hidden="1" xlm="1">#NAME?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2" l="1"/>
  <c r="J17" i="12"/>
  <c r="J18" i="12"/>
  <c r="J19" i="12"/>
  <c r="J20" i="12"/>
  <c r="J21" i="12"/>
  <c r="J22" i="12"/>
  <c r="J23" i="12"/>
  <c r="J15" i="12"/>
  <c r="F5" i="7"/>
  <c r="F6" i="7"/>
  <c r="F7" i="7"/>
  <c r="F8" i="7"/>
  <c r="F9" i="7"/>
  <c r="F10" i="7"/>
  <c r="F11" i="7"/>
  <c r="F12" i="7"/>
  <c r="F4" i="7"/>
  <c r="D27" i="12"/>
  <c r="D28" i="12"/>
  <c r="D29" i="12"/>
  <c r="D30" i="12"/>
  <c r="D31" i="12"/>
  <c r="D32" i="12"/>
  <c r="D33" i="12"/>
  <c r="D34" i="12"/>
  <c r="D35" i="12"/>
  <c r="E23" i="12"/>
  <c r="J11" i="12"/>
  <c r="E4" i="12"/>
  <c r="E5" i="12"/>
  <c r="E6" i="12"/>
  <c r="E7" i="12"/>
  <c r="E8" i="12"/>
  <c r="E9" i="12"/>
  <c r="E10" i="12"/>
  <c r="E11" i="12"/>
  <c r="E3" i="12"/>
  <c r="F6" i="2"/>
  <c r="F7" i="2"/>
  <c r="F8" i="2"/>
  <c r="F9" i="2"/>
  <c r="F10" i="2"/>
  <c r="F11" i="2"/>
  <c r="F12" i="2"/>
  <c r="F5" i="2"/>
</calcChain>
</file>

<file path=xl/sharedStrings.xml><?xml version="1.0" encoding="utf-8"?>
<sst xmlns="http://schemas.openxmlformats.org/spreadsheetml/2006/main" count="355" uniqueCount="276">
  <si>
    <t>상공필라테스 회원 현황</t>
    <phoneticPr fontId="1" type="noConversion"/>
  </si>
  <si>
    <t>제품명</t>
  </si>
  <si>
    <t>분류</t>
  </si>
  <si>
    <t>우삼겹 된장찌개</t>
  </si>
  <si>
    <t>춘천 닭갈비</t>
  </si>
  <si>
    <t>바질 페스토 파스타</t>
  </si>
  <si>
    <t>안동 찜닭 키트</t>
  </si>
  <si>
    <t>나가사키 짬뽕</t>
  </si>
  <si>
    <t>제육 쌈밥 정식</t>
  </si>
  <si>
    <t>들기름 막국수</t>
  </si>
  <si>
    <t>소고기 버섯 전골</t>
  </si>
  <si>
    <t>국물</t>
  </si>
  <si>
    <t>볶음</t>
  </si>
  <si>
    <t>면</t>
  </si>
  <si>
    <t>찜</t>
  </si>
  <si>
    <t>1월</t>
  </si>
  <si>
    <t>2월</t>
  </si>
  <si>
    <t>3월</t>
  </si>
  <si>
    <t>판매량</t>
    <phoneticPr fontId="1" type="noConversion"/>
  </si>
  <si>
    <t>총판매량</t>
    <phoneticPr fontId="1" type="noConversion"/>
  </si>
  <si>
    <t>자재별 품질 분석</t>
    <phoneticPr fontId="1" type="noConversion"/>
  </si>
  <si>
    <t>품목명</t>
  </si>
  <si>
    <t>파손율</t>
  </si>
  <si>
    <t>건축자재</t>
  </si>
  <si>
    <t>시멘트</t>
  </si>
  <si>
    <t>A-1</t>
  </si>
  <si>
    <t>인테리어</t>
  </si>
  <si>
    <t>타일</t>
  </si>
  <si>
    <t>B-3</t>
  </si>
  <si>
    <t>벽돌</t>
  </si>
  <si>
    <t>A-2</t>
  </si>
  <si>
    <t>전기설비</t>
  </si>
  <si>
    <t>케이블</t>
  </si>
  <si>
    <t>C-1</t>
  </si>
  <si>
    <t>페인트</t>
  </si>
  <si>
    <t>B-2</t>
  </si>
  <si>
    <t>철근</t>
  </si>
  <si>
    <t>A-3</t>
  </si>
  <si>
    <t>조명기구</t>
  </si>
  <si>
    <t>C-2</t>
  </si>
  <si>
    <t>바닥재</t>
  </si>
  <si>
    <t>B-1</t>
  </si>
  <si>
    <t>단열재</t>
  </si>
  <si>
    <t>배전반</t>
  </si>
  <si>
    <t>C-3</t>
  </si>
  <si>
    <t>벽지</t>
  </si>
  <si>
    <t>목재</t>
  </si>
  <si>
    <t>스위치</t>
  </si>
  <si>
    <t>몰딩</t>
  </si>
  <si>
    <t>모래</t>
  </si>
  <si>
    <t>출고일자</t>
    <phoneticPr fontId="1" type="noConversion"/>
  </si>
  <si>
    <t>자재유형</t>
    <phoneticPr fontId="1" type="noConversion"/>
  </si>
  <si>
    <t>출고수량</t>
    <phoneticPr fontId="1" type="noConversion"/>
  </si>
  <si>
    <t>출고단가</t>
    <phoneticPr fontId="1" type="noConversion"/>
  </si>
  <si>
    <t>창고</t>
    <phoneticPr fontId="1" type="noConversion"/>
  </si>
  <si>
    <t>자재 출고 관리 현황</t>
  </si>
  <si>
    <t>[표1] 상반기 집행 내역</t>
    <phoneticPr fontId="1" type="noConversion"/>
  </si>
  <si>
    <t>[표2] 하반기 집행 내역</t>
    <phoneticPr fontId="1" type="noConversion"/>
  </si>
  <si>
    <t>[표3] 지역별 행사 예산 집행 현황</t>
    <phoneticPr fontId="1" type="noConversion"/>
  </si>
  <si>
    <t>운영주체</t>
    <phoneticPr fontId="1" type="noConversion"/>
  </si>
  <si>
    <t>홍보비</t>
    <phoneticPr fontId="1" type="noConversion"/>
  </si>
  <si>
    <t>운영비</t>
    <phoneticPr fontId="1" type="noConversion"/>
  </si>
  <si>
    <t>행사비</t>
    <phoneticPr fontId="1" type="noConversion"/>
  </si>
  <si>
    <t>서울시체육회</t>
    <phoneticPr fontId="1" type="noConversion"/>
  </si>
  <si>
    <t>수원시협회</t>
    <phoneticPr fontId="1" type="noConversion"/>
  </si>
  <si>
    <t>부산시체육회</t>
    <phoneticPr fontId="1" type="noConversion"/>
  </si>
  <si>
    <t>인천시협회</t>
    <phoneticPr fontId="1" type="noConversion"/>
  </si>
  <si>
    <t>대구시체육회</t>
    <phoneticPr fontId="1" type="noConversion"/>
  </si>
  <si>
    <t>광주시협회</t>
    <phoneticPr fontId="1" type="noConversion"/>
  </si>
  <si>
    <t>대전시체육회</t>
    <phoneticPr fontId="1" type="noConversion"/>
  </si>
  <si>
    <t>울산시협회</t>
    <phoneticPr fontId="1" type="noConversion"/>
  </si>
  <si>
    <t>강원시협회</t>
    <phoneticPr fontId="1" type="noConversion"/>
  </si>
  <si>
    <t>목포시체육회</t>
    <phoneticPr fontId="1" type="noConversion"/>
  </si>
  <si>
    <t>KN 챌린지 리그 순위</t>
  </si>
  <si>
    <t>홈구장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</si>
  <si>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</si>
  <si>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</si>
  <si>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</si>
  <si>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</si>
  <si>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스톰브레이커</t>
  </si>
  <si>
    <t>부천</t>
  </si>
  <si>
    <t>아이언울브즈</t>
  </si>
  <si>
    <t>평택</t>
  </si>
  <si>
    <t>블루웨이브</t>
  </si>
  <si>
    <t>의정부</t>
  </si>
  <si>
    <t>레드스파크</t>
  </si>
  <si>
    <t>안성</t>
  </si>
  <si>
    <t>골든타이탄</t>
  </si>
  <si>
    <t>이천</t>
  </si>
  <si>
    <t>실버애로우</t>
  </si>
  <si>
    <t>파주</t>
  </si>
  <si>
    <t>다크호크스</t>
  </si>
  <si>
    <t>구리</t>
  </si>
  <si>
    <t>화이트팬텀</t>
  </si>
  <si>
    <t>남양주</t>
  </si>
  <si>
    <t>그린플레임</t>
  </si>
  <si>
    <t>하남</t>
  </si>
  <si>
    <t>구단</t>
    <phoneticPr fontId="1" type="noConversion"/>
  </si>
  <si>
    <t>카테고리</t>
  </si>
  <si>
    <t>클래스명</t>
  </si>
  <si>
    <t>수강료</t>
  </si>
  <si>
    <t>재료비</t>
  </si>
  <si>
    <t>제과</t>
  </si>
  <si>
    <t>이소윤</t>
  </si>
  <si>
    <t>제빵</t>
  </si>
  <si>
    <t>소금빵</t>
  </si>
  <si>
    <t>박건우</t>
  </si>
  <si>
    <t>카페푸드</t>
  </si>
  <si>
    <t>최민호</t>
  </si>
  <si>
    <t>초코마들렌</t>
  </si>
  <si>
    <t>정다인</t>
  </si>
  <si>
    <t>김하람</t>
  </si>
  <si>
    <t>한지영</t>
  </si>
  <si>
    <t>모집정원</t>
    <phoneticPr fontId="1" type="noConversion"/>
  </si>
  <si>
    <t>강사명</t>
    <phoneticPr fontId="1" type="noConversion"/>
  </si>
  <si>
    <t>샌드위치</t>
    <phoneticPr fontId="1" type="noConversion"/>
  </si>
  <si>
    <t>휘낭시에</t>
    <phoneticPr fontId="1" type="noConversion"/>
  </si>
  <si>
    <t>딸기타르트</t>
    <phoneticPr fontId="1" type="noConversion"/>
  </si>
  <si>
    <t>제빵</t>
    <phoneticPr fontId="1" type="noConversion"/>
  </si>
  <si>
    <t>달콤 베이킹 수강 접수 현황</t>
    <phoneticPr fontId="1" type="noConversion"/>
  </si>
  <si>
    <t>상공밀키트 1분기 판매 현황</t>
    <phoneticPr fontId="1" type="noConversion"/>
  </si>
  <si>
    <t>치아바타</t>
    <phoneticPr fontId="1" type="noConversion"/>
  </si>
  <si>
    <t>[표1]</t>
    <phoneticPr fontId="1" type="noConversion"/>
  </si>
  <si>
    <t>회원 관리 현황</t>
    <phoneticPr fontId="1" type="noConversion"/>
  </si>
  <si>
    <t>[표2]</t>
    <phoneticPr fontId="1" type="noConversion"/>
  </si>
  <si>
    <t>철인 3종 경기 결과</t>
    <phoneticPr fontId="1" type="noConversion"/>
  </si>
  <si>
    <t>회원명</t>
  </si>
  <si>
    <t>성별</t>
  </si>
  <si>
    <t>닉네임</t>
    <phoneticPr fontId="1" type="noConversion"/>
  </si>
  <si>
    <t>가입일자</t>
    <phoneticPr fontId="1" type="noConversion"/>
  </si>
  <si>
    <t>회원코드</t>
    <phoneticPr fontId="1" type="noConversion"/>
  </si>
  <si>
    <t>선수번호</t>
  </si>
  <si>
    <t>선수명</t>
    <phoneticPr fontId="1" type="noConversion"/>
  </si>
  <si>
    <t>기록</t>
  </si>
  <si>
    <t>김하늘</t>
  </si>
  <si>
    <t>여</t>
  </si>
  <si>
    <t>starlight</t>
  </si>
  <si>
    <t>남진수</t>
    <phoneticPr fontId="1" type="noConversion"/>
  </si>
  <si>
    <t>이도윤</t>
  </si>
  <si>
    <t>남</t>
  </si>
  <si>
    <t>bluewave</t>
  </si>
  <si>
    <t>이성재</t>
    <phoneticPr fontId="1" type="noConversion"/>
  </si>
  <si>
    <t>박서연</t>
  </si>
  <si>
    <t>shadow</t>
    <phoneticPr fontId="1" type="noConversion"/>
  </si>
  <si>
    <t>김새하</t>
    <phoneticPr fontId="1" type="noConversion"/>
  </si>
  <si>
    <t>최민준</t>
  </si>
  <si>
    <t>silverfox</t>
  </si>
  <si>
    <t>윤석희</t>
    <phoneticPr fontId="1" type="noConversion"/>
  </si>
  <si>
    <t>정유진</t>
  </si>
  <si>
    <t>irongiant</t>
  </si>
  <si>
    <t>한세현</t>
    <phoneticPr fontId="1" type="noConversion"/>
  </si>
  <si>
    <t>한성우</t>
  </si>
  <si>
    <t>sunnyday</t>
  </si>
  <si>
    <t>유수만</t>
    <phoneticPr fontId="1" type="noConversion"/>
  </si>
  <si>
    <t>장동혁</t>
  </si>
  <si>
    <t>windvibe</t>
    <phoneticPr fontId="1" type="noConversion"/>
  </si>
  <si>
    <t>강동규</t>
    <phoneticPr fontId="1" type="noConversion"/>
  </si>
  <si>
    <t>신예린</t>
  </si>
  <si>
    <t>echovova</t>
    <phoneticPr fontId="1" type="noConversion"/>
  </si>
  <si>
    <t>최종석</t>
    <phoneticPr fontId="1" type="noConversion"/>
  </si>
  <si>
    <t>가장 빠른 기록</t>
  </si>
  <si>
    <t>오지우</t>
  </si>
  <si>
    <t>nightowl</t>
  </si>
  <si>
    <t>오한순</t>
    <phoneticPr fontId="1" type="noConversion"/>
  </si>
  <si>
    <t>[표3]</t>
    <phoneticPr fontId="1" type="noConversion"/>
  </si>
  <si>
    <t>지점별 판매 실적</t>
    <phoneticPr fontId="1" type="noConversion"/>
  </si>
  <si>
    <t>[표4]</t>
    <phoneticPr fontId="1" type="noConversion"/>
  </si>
  <si>
    <t>지점</t>
    <phoneticPr fontId="1" type="noConversion"/>
  </si>
  <si>
    <t>제품코드</t>
    <phoneticPr fontId="1" type="noConversion"/>
  </si>
  <si>
    <t>매출총액</t>
    <phoneticPr fontId="1" type="noConversion"/>
  </si>
  <si>
    <t>강동점</t>
    <phoneticPr fontId="1" type="noConversion"/>
  </si>
  <si>
    <t>A123X</t>
  </si>
  <si>
    <t>관악점</t>
    <phoneticPr fontId="1" type="noConversion"/>
  </si>
  <si>
    <t>B567Y</t>
  </si>
  <si>
    <t>노원점</t>
    <phoneticPr fontId="1" type="noConversion"/>
  </si>
  <si>
    <t>C901Z</t>
  </si>
  <si>
    <t>D345M</t>
  </si>
  <si>
    <t>E789N</t>
  </si>
  <si>
    <t>F234P</t>
  </si>
  <si>
    <t>G678Q</t>
  </si>
  <si>
    <t>H012R</t>
  </si>
  <si>
    <t>관악점 평균</t>
    <phoneticPr fontId="1" type="noConversion"/>
  </si>
  <si>
    <t>I456S</t>
  </si>
  <si>
    <t>[표5]</t>
    <phoneticPr fontId="1" type="noConversion"/>
  </si>
  <si>
    <t>카페 이용 현황</t>
    <phoneticPr fontId="1" type="noConversion"/>
  </si>
  <si>
    <t>이용일</t>
    <phoneticPr fontId="1" type="noConversion"/>
  </si>
  <si>
    <t>메뉴</t>
    <phoneticPr fontId="1" type="noConversion"/>
  </si>
  <si>
    <t>결제액</t>
    <phoneticPr fontId="1" type="noConversion"/>
  </si>
  <si>
    <t>등급</t>
    <phoneticPr fontId="1" type="noConversion"/>
  </si>
  <si>
    <t>05월 01일</t>
  </si>
  <si>
    <t>아메리카노</t>
  </si>
  <si>
    <t>05월 03일</t>
  </si>
  <si>
    <t>카페라떼</t>
  </si>
  <si>
    <t>05월 10일</t>
  </si>
  <si>
    <t>샌드위치</t>
  </si>
  <si>
    <t>05월 15일</t>
  </si>
  <si>
    <t>케이크</t>
  </si>
  <si>
    <t>05월 20일</t>
  </si>
  <si>
    <t>브런치</t>
  </si>
  <si>
    <t>05월 22일</t>
  </si>
  <si>
    <t>파스타</t>
  </si>
  <si>
    <t>05월 25일</t>
  </si>
  <si>
    <t>샐러드</t>
  </si>
  <si>
    <t>05월 28일</t>
  </si>
  <si>
    <t>스무디</t>
  </si>
  <si>
    <t>05월 30일</t>
  </si>
  <si>
    <t>와플</t>
  </si>
  <si>
    <t>주문총액</t>
    <phoneticPr fontId="1" type="noConversion"/>
  </si>
  <si>
    <t>문구류 주문 현황</t>
    <phoneticPr fontId="1" type="noConversion"/>
  </si>
  <si>
    <t>주문일자</t>
    <phoneticPr fontId="1" type="noConversion"/>
  </si>
  <si>
    <t>문구</t>
    <phoneticPr fontId="1" type="noConversion"/>
  </si>
  <si>
    <t>주문수량</t>
    <phoneticPr fontId="1" type="noConversion"/>
  </si>
  <si>
    <t>7월1일</t>
    <phoneticPr fontId="1" type="noConversion"/>
  </si>
  <si>
    <t>노트</t>
  </si>
  <si>
    <t>볼펜</t>
  </si>
  <si>
    <t>7월3일</t>
    <phoneticPr fontId="1" type="noConversion"/>
  </si>
  <si>
    <t>스티커</t>
  </si>
  <si>
    <t>포스트잇</t>
    <phoneticPr fontId="1" type="noConversion"/>
  </si>
  <si>
    <t>7월5일</t>
    <phoneticPr fontId="1" type="noConversion"/>
  </si>
  <si>
    <t>파일</t>
  </si>
  <si>
    <t>7월6일</t>
    <phoneticPr fontId="1" type="noConversion"/>
  </si>
  <si>
    <t>7월9일</t>
    <phoneticPr fontId="1" type="noConversion"/>
  </si>
  <si>
    <t>&lt;단가표&gt;</t>
    <phoneticPr fontId="1" type="noConversion"/>
  </si>
  <si>
    <t>노트</t>
    <phoneticPr fontId="1" type="noConversion"/>
  </si>
  <si>
    <t>단가</t>
    <phoneticPr fontId="1" type="noConversion"/>
  </si>
  <si>
    <t>회원명</t>
    <phoneticPr fontId="1" type="noConversion"/>
  </si>
  <si>
    <t>강민준</t>
    <phoneticPr fontId="1" type="noConversion"/>
  </si>
  <si>
    <t>서지우</t>
    <phoneticPr fontId="1" type="noConversion"/>
  </si>
  <si>
    <t>임예준</t>
    <phoneticPr fontId="1" type="noConversion"/>
  </si>
  <si>
    <t>권서아</t>
    <phoneticPr fontId="1" type="noConversion"/>
  </si>
  <si>
    <t>송준우</t>
    <phoneticPr fontId="1" type="noConversion"/>
  </si>
  <si>
    <t>오지민</t>
    <phoneticPr fontId="1" type="noConversion"/>
  </si>
  <si>
    <t>성별</t>
    <phoneticPr fontId="1" type="noConversion"/>
  </si>
  <si>
    <t>월수업료</t>
    <phoneticPr fontId="1" type="noConversion"/>
  </si>
  <si>
    <t>누적수강횟수</t>
    <phoneticPr fontId="1" type="noConversion"/>
  </si>
  <si>
    <t>STD101</t>
    <phoneticPr fontId="1" type="noConversion"/>
  </si>
  <si>
    <t>PRM705</t>
    <phoneticPr fontId="1" type="noConversion"/>
  </si>
  <si>
    <t>KCA957</t>
    <phoneticPr fontId="1" type="noConversion"/>
  </si>
  <si>
    <t>VLP326</t>
    <phoneticPr fontId="1" type="noConversion"/>
  </si>
  <si>
    <t>BSU894</t>
    <phoneticPr fontId="1" type="noConversion"/>
  </si>
  <si>
    <t>남</t>
    <phoneticPr fontId="1" type="noConversion"/>
  </si>
  <si>
    <t>여</t>
    <phoneticPr fontId="1" type="noConversion"/>
  </si>
  <si>
    <t>일반</t>
    <phoneticPr fontId="1" type="noConversion"/>
  </si>
  <si>
    <t>프리미엄</t>
    <phoneticPr fontId="1" type="noConversion"/>
  </si>
  <si>
    <t>VIP</t>
    <phoneticPr fontId="1" type="noConversion"/>
  </si>
  <si>
    <t>자재코드</t>
  </si>
  <si>
    <t>품명</t>
  </si>
  <si>
    <t>수량</t>
  </si>
  <si>
    <t>단가</t>
  </si>
  <si>
    <t>오차율</t>
  </si>
  <si>
    <t>MT101</t>
  </si>
  <si>
    <t>알루미늄</t>
  </si>
  <si>
    <t>MT205</t>
  </si>
  <si>
    <t>티타늄</t>
  </si>
  <si>
    <t>PL302</t>
  </si>
  <si>
    <t>폴리머</t>
  </si>
  <si>
    <t>GL408</t>
  </si>
  <si>
    <t>유리</t>
  </si>
  <si>
    <t>CE501</t>
  </si>
  <si>
    <t>세라믹</t>
  </si>
  <si>
    <t>MT301</t>
  </si>
  <si>
    <t>PL402</t>
  </si>
  <si>
    <t>고무</t>
  </si>
  <si>
    <t>GL505</t>
  </si>
  <si>
    <t>수정</t>
  </si>
  <si>
    <t>총합계</t>
  </si>
  <si>
    <t>4월</t>
  </si>
  <si>
    <t>5월</t>
  </si>
  <si>
    <t>6월</t>
  </si>
  <si>
    <t>합계 : 출고수량</t>
  </si>
  <si>
    <t>자재유형</t>
  </si>
  <si>
    <t>개월(출고일자)</t>
  </si>
  <si>
    <t>*</t>
  </si>
  <si>
    <t>ENR453</t>
    <phoneticPr fontId="1" type="noConversion"/>
  </si>
  <si>
    <t>*체육회</t>
    <phoneticPr fontId="1" type="noConversion"/>
  </si>
  <si>
    <t>*협회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</si>
</sst>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@&quot;요리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2"/>
      <color theme="0"/>
      <name val="맑은 고딕"/>
      <family val="2"/>
      <charset val="129"/>
      <scheme val="minor"/>
    </font>
    <font>
      <b/>
      <u/>
      <sz val="18"/>
      <color theme="1"/>
      <name val="HY헤드라인M"/>
      <family val="1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21" fontId="0" fillId="0" borderId="1" xfId="0" applyNumberFormat="1" applyBorder="1" applyAlignment="1">
      <alignment horizontal="center" vertical="center"/>
    </xf>
    <xf numFmtId="0" fontId="7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8" fillId="3" borderId="1" xfId="3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5" xfId="0" applyBorder="1" applyAlignment="1">
      <alignment horizontal="center" vertical="center"/>
    </xf>
    <xf numFmtId="41" fontId="0" fillId="0" borderId="6" xfId="1" applyFont="1" applyBorder="1">
      <alignment vertical="center"/>
    </xf>
    <xf numFmtId="0" fontId="0" fillId="0" borderId="7" xfId="0" applyBorder="1" applyAlignment="1">
      <alignment horizontal="center" vertical="center"/>
    </xf>
    <xf numFmtId="177" fontId="0" fillId="0" borderId="8" xfId="1" applyNumberFormat="1" applyFont="1" applyBorder="1" applyAlignment="1">
      <alignment horizontal="center"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4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0" fontId="8" fillId="3" borderId="3" xfId="3" applyBorder="1" applyAlignment="1">
      <alignment horizontal="center" vertical="center"/>
    </xf>
    <xf numFmtId="0" fontId="8" fillId="3" borderId="1" xfId="3" applyBorder="1" applyAlignment="1">
      <alignment horizontal="center" vertical="center"/>
    </xf>
    <xf numFmtId="0" fontId="8" fillId="3" borderId="2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제과</a:t>
            </a:r>
            <a:r>
              <a:rPr lang="en-US" altLang="ko-KR"/>
              <a:t>/</a:t>
            </a:r>
            <a:r>
              <a:rPr lang="ko-KR" altLang="en-US"/>
              <a:t>제빵 수강 접수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수강료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(차트작업!$B$4:$B$5,차트작업!$B$7:$B$9)</c:f>
              <c:strCache>
                <c:ptCount val="5"/>
                <c:pt idx="0">
                  <c:v>딸기타르트</c:v>
                </c:pt>
                <c:pt idx="1">
                  <c:v>소금빵</c:v>
                </c:pt>
                <c:pt idx="2">
                  <c:v>초코마들렌</c:v>
                </c:pt>
                <c:pt idx="3">
                  <c:v>휘낭시에</c:v>
                </c:pt>
                <c:pt idx="4">
                  <c:v>치아바타</c:v>
                </c:pt>
              </c:strCache>
            </c:strRef>
          </c:cat>
          <c:val>
            <c:numRef>
              <c:f>(차트작업!$E$4:$E$5,차트작업!$E$7:$E$9)</c:f>
              <c:numCache>
                <c:formatCode>#,##0_ </c:formatCode>
                <c:ptCount val="5"/>
                <c:pt idx="0">
                  <c:v>45000</c:v>
                </c:pt>
                <c:pt idx="1">
                  <c:v>40000</c:v>
                </c:pt>
                <c:pt idx="2">
                  <c:v>35000</c:v>
                </c:pt>
                <c:pt idx="3">
                  <c:v>42000</c:v>
                </c:pt>
                <c:pt idx="4">
                  <c:v>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08-4420-B338-0148B4C9E50C}"/>
            </c:ext>
          </c:extLst>
        </c:ser>
        <c:ser>
          <c:idx val="0"/>
          <c:order val="1"/>
          <c:tx>
            <c:strRef>
              <c:f>차트작업!$F$3</c:f>
              <c:strCache>
                <c:ptCount val="1"/>
                <c:pt idx="0">
                  <c:v>재료비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(차트작업!$B$4:$B$5,차트작업!$B$7:$B$9)</c:f>
              <c:strCache>
                <c:ptCount val="5"/>
                <c:pt idx="0">
                  <c:v>딸기타르트</c:v>
                </c:pt>
                <c:pt idx="1">
                  <c:v>소금빵</c:v>
                </c:pt>
                <c:pt idx="2">
                  <c:v>초코마들렌</c:v>
                </c:pt>
                <c:pt idx="3">
                  <c:v>휘낭시에</c:v>
                </c:pt>
                <c:pt idx="4">
                  <c:v>치아바타</c:v>
                </c:pt>
              </c:strCache>
            </c:strRef>
          </c:cat>
          <c:val>
            <c:numRef>
              <c:f>(차트작업!$F$4:$F$5,차트작업!$F$7:$F$9)</c:f>
              <c:numCache>
                <c:formatCode>#,##0_ </c:formatCode>
                <c:ptCount val="5"/>
                <c:pt idx="0">
                  <c:v>56000</c:v>
                </c:pt>
                <c:pt idx="1">
                  <c:v>38000</c:v>
                </c:pt>
                <c:pt idx="2">
                  <c:v>30000</c:v>
                </c:pt>
                <c:pt idx="3">
                  <c:v>43000</c:v>
                </c:pt>
                <c:pt idx="4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C1B-4950-AFA4-E28C6F4F6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-30"/>
        <c:axId val="1677931135"/>
        <c:axId val="1677932383"/>
      </c:barChart>
      <c:catAx>
        <c:axId val="1677931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932383"/>
        <c:crosses val="autoZero"/>
        <c:auto val="1"/>
        <c:lblAlgn val="ctr"/>
        <c:lblOffset val="100"/>
        <c:noMultiLvlLbl val="0"/>
      </c:catAx>
      <c:valAx>
        <c:axId val="1677932383"/>
        <c:scaling>
          <c:orientation val="minMax"/>
          <c:min val="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  <a:r>
                  <a:rPr lang="en-US" altLang="ko-KR"/>
                  <a:t>:</a:t>
                </a:r>
                <a:r>
                  <a:rPr lang="ko-KR" altLang="en-US"/>
                  <a:t>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7793113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승점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15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E6DE8FA2-4E3C-ECFE-C47D-D422714333AE}"/>
            </a:ext>
          </a:extLst>
        </xdr:cNvPr>
        <xdr:cNvSpPr/>
      </xdr:nvSpPr>
      <xdr:spPr>
        <a:xfrm>
          <a:off x="2309813" y="2833688"/>
          <a:ext cx="685800" cy="42862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40A402E-EEEE-45AA-9BBF-7C2A141A2C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30.788820254631" createdVersion="8" refreshedVersion="8" minRefreshableVersion="3" recordCount="15" xr:uid="{5D47B998-80E7-4328-B9D9-0D9F74CA2962}">
  <cacheSource type="worksheet">
    <worksheetSource ref="A3:G18" sheet="분석작업-1"/>
  </cacheSource>
  <cacheFields count="8">
    <cacheField name="출고일자" numFmtId="14">
      <sharedItems containsSemiMixedTypes="0" containsNonDate="0" containsDate="1" containsString="0" minDate="2026-01-05T00:00:00" maxDate="2026-06-29T00:00:00" count="15">
        <d v="2026-01-05T00:00:00"/>
        <d v="2026-01-18T00:00:00"/>
        <d v="2026-02-02T00:00:00"/>
        <d v="2026-02-14T00:00:00"/>
        <d v="2026-02-25T00:00:00"/>
        <d v="2026-03-08T00:00:00"/>
        <d v="2026-03-20T00:00:00"/>
        <d v="2026-04-05T00:00:00"/>
        <d v="2026-04-15T00:00:00"/>
        <d v="2026-05-10T00:00:00"/>
        <d v="2026-05-22T00:00:00"/>
        <d v="2026-06-03T00:00:00"/>
        <d v="2026-06-12T00:00:00"/>
        <d v="2026-06-20T00:00:00"/>
        <d v="2026-06-28T00:00:00"/>
      </sharedItems>
      <fieldGroup par="7"/>
    </cacheField>
    <cacheField name="자재유형" numFmtId="0">
      <sharedItems count="3">
        <s v="건축자재"/>
        <s v="인테리어"/>
        <s v="전기설비"/>
      </sharedItems>
    </cacheField>
    <cacheField name="품목명" numFmtId="0">
      <sharedItems/>
    </cacheField>
    <cacheField name="출고수량" numFmtId="41">
      <sharedItems containsSemiMixedTypes="0" containsString="0" containsNumber="1" containsInteger="1" minValue="45" maxValue="500"/>
    </cacheField>
    <cacheField name="출고단가" numFmtId="41">
      <sharedItems containsSemiMixedTypes="0" containsString="0" containsNumber="1" containsInteger="1" minValue="1500" maxValue="125000"/>
    </cacheField>
    <cacheField name="파손율" numFmtId="10">
      <sharedItems containsSemiMixedTypes="0" containsString="0" containsNumber="1" minValue="2.0999999999999999E-3" maxValue="3.2099999999999997E-2"/>
    </cacheField>
    <cacheField name="창고" numFmtId="0">
      <sharedItems/>
    </cacheField>
    <cacheField name="개월(출고일자)" numFmtId="0" databaseField="0">
      <fieldGroup base="0">
        <rangePr groupBy="months" startDate="2026-01-05T00:00:00" endDate="2026-06-29T00:00:00"/>
        <groupItems count="14">
          <s v="&lt;2026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6-06-29"/>
        </groupItems>
      </fieldGroup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">
  <r>
    <x v="0"/>
    <x v="0"/>
    <s v="시멘트"/>
    <n v="250"/>
    <n v="12000"/>
    <n v="1.24E-2"/>
    <s v="A-1"/>
  </r>
  <r>
    <x v="1"/>
    <x v="1"/>
    <s v="타일"/>
    <n v="180"/>
    <n v="25000"/>
    <n v="2.5100000000000001E-2"/>
    <s v="B-3"/>
  </r>
  <r>
    <x v="2"/>
    <x v="0"/>
    <s v="벽돌"/>
    <n v="500"/>
    <n v="1500"/>
    <n v="8.8000000000000005E-3"/>
    <s v="A-2"/>
  </r>
  <r>
    <x v="3"/>
    <x v="2"/>
    <s v="케이블"/>
    <n v="120"/>
    <n v="45000"/>
    <n v="4.4999999999999997E-3"/>
    <s v="C-1"/>
  </r>
  <r>
    <x v="4"/>
    <x v="1"/>
    <s v="페인트"/>
    <n v="95"/>
    <n v="32000"/>
    <n v="1.12E-2"/>
    <s v="B-2"/>
  </r>
  <r>
    <x v="5"/>
    <x v="0"/>
    <s v="철근"/>
    <n v="350"/>
    <n v="85000"/>
    <n v="9.4999999999999998E-3"/>
    <s v="A-3"/>
  </r>
  <r>
    <x v="6"/>
    <x v="2"/>
    <s v="조명기구"/>
    <n v="60"/>
    <n v="58000"/>
    <n v="3.2099999999999997E-2"/>
    <s v="C-2"/>
  </r>
  <r>
    <x v="7"/>
    <x v="1"/>
    <s v="바닥재"/>
    <n v="220"/>
    <n v="28000"/>
    <n v="1.4999999999999999E-2"/>
    <s v="B-1"/>
  </r>
  <r>
    <x v="8"/>
    <x v="0"/>
    <s v="단열재"/>
    <n v="140"/>
    <n v="42000"/>
    <n v="7.4000000000000003E-3"/>
    <s v="A-1"/>
  </r>
  <r>
    <x v="9"/>
    <x v="2"/>
    <s v="배전반"/>
    <n v="45"/>
    <n v="125000"/>
    <n v="2.0999999999999999E-3"/>
    <s v="C-3"/>
  </r>
  <r>
    <x v="10"/>
    <x v="1"/>
    <s v="벽지"/>
    <n v="300"/>
    <n v="9500"/>
    <n v="2.1499999999999998E-2"/>
    <s v="B-3"/>
  </r>
  <r>
    <x v="11"/>
    <x v="0"/>
    <s v="목재"/>
    <n v="280"/>
    <n v="18000"/>
    <n v="1.8800000000000001E-2"/>
    <s v="A-2"/>
  </r>
  <r>
    <x v="12"/>
    <x v="2"/>
    <s v="스위치"/>
    <n v="500"/>
    <n v="2500"/>
    <n v="3.3E-3"/>
    <s v="C-1"/>
  </r>
  <r>
    <x v="13"/>
    <x v="1"/>
    <s v="몰딩"/>
    <n v="150"/>
    <n v="15000"/>
    <n v="1.2800000000000001E-2"/>
    <s v="B-2"/>
  </r>
  <r>
    <x v="14"/>
    <x v="0"/>
    <s v="모래"/>
    <n v="400"/>
    <n v="8000"/>
    <n v="6.4999999999999997E-3"/>
    <s v="A-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0963A67-1A8E-4D17-B6AC-D7BD3044E5EE}" name="피벗 테이블1" cacheId="0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compactData="0" multipleFieldFilters="0">
  <location ref="A22:E30" firstHeaderRow="1" firstDataRow="2" firstDataCol="1"/>
  <pivotFields count="8">
    <pivotField compact="0" numFmtId="14" outline="0" showAl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axis="axisCol" compact="0" outline="0" showAll="0">
      <items count="4">
        <item x="0"/>
        <item x="1"/>
        <item x="2"/>
        <item t="default"/>
      </items>
    </pivotField>
    <pivotField compact="0" outline="0" showAll="0"/>
    <pivotField dataField="1" compact="0" numFmtId="41" outline="0" showAll="0"/>
    <pivotField compact="0" numFmtId="41" outline="0" showAll="0"/>
    <pivotField compact="0" numFmtId="10" outline="0" showAll="0"/>
    <pivotField compact="0" outline="0" showAll="0"/>
    <pivotField axis="axisRow" compact="0" outline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7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출고수량" fld="3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9"/>
  <sheetViews>
    <sheetView workbookViewId="0">
      <selection activeCell="B10" sqref="B10"/>
    </sheetView>
  </sheetViews>
  <sheetFormatPr defaultRowHeight="16.899999999999999" x14ac:dyDescent="0.6"/>
  <cols>
    <col min="5" max="5" width="9.0625" bestFit="1" customWidth="1"/>
    <col min="6" max="6" width="12.3125" bestFit="1" customWidth="1"/>
  </cols>
  <sheetData>
    <row r="1" spans="1:6" x14ac:dyDescent="0.6">
      <c r="A1" t="s">
        <v>0</v>
      </c>
    </row>
    <row r="3" spans="1:6" x14ac:dyDescent="0.6">
      <c r="A3" s="1" t="s">
        <v>225</v>
      </c>
      <c r="B3" s="1" t="s">
        <v>130</v>
      </c>
      <c r="C3" s="1" t="s">
        <v>232</v>
      </c>
      <c r="D3" s="1" t="s">
        <v>188</v>
      </c>
      <c r="E3" s="1" t="s">
        <v>233</v>
      </c>
      <c r="F3" s="1" t="s">
        <v>234</v>
      </c>
    </row>
    <row r="4" spans="1:6" x14ac:dyDescent="0.6">
      <c r="A4" s="1" t="s">
        <v>226</v>
      </c>
      <c r="B4" s="1" t="s">
        <v>235</v>
      </c>
      <c r="C4" s="1" t="s">
        <v>240</v>
      </c>
      <c r="D4" s="1" t="s">
        <v>242</v>
      </c>
      <c r="E4" s="2">
        <v>550000</v>
      </c>
      <c r="F4" s="1">
        <v>5</v>
      </c>
    </row>
    <row r="5" spans="1:6" x14ac:dyDescent="0.6">
      <c r="A5" s="1" t="s">
        <v>227</v>
      </c>
      <c r="B5" s="1" t="s">
        <v>236</v>
      </c>
      <c r="C5" s="1" t="s">
        <v>241</v>
      </c>
      <c r="D5" s="1" t="s">
        <v>243</v>
      </c>
      <c r="E5" s="2">
        <v>450000</v>
      </c>
      <c r="F5" s="1">
        <v>10</v>
      </c>
    </row>
    <row r="6" spans="1:6" x14ac:dyDescent="0.6">
      <c r="A6" s="1" t="s">
        <v>228</v>
      </c>
      <c r="B6" s="1" t="s">
        <v>237</v>
      </c>
      <c r="C6" s="1" t="s">
        <v>240</v>
      </c>
      <c r="D6" s="1" t="s">
        <v>242</v>
      </c>
      <c r="E6" s="2">
        <v>550000</v>
      </c>
      <c r="F6" s="1">
        <v>2</v>
      </c>
    </row>
    <row r="7" spans="1:6" x14ac:dyDescent="0.6">
      <c r="A7" s="1" t="s">
        <v>229</v>
      </c>
      <c r="B7" s="1" t="s">
        <v>238</v>
      </c>
      <c r="C7" s="1" t="s">
        <v>241</v>
      </c>
      <c r="D7" s="1" t="s">
        <v>244</v>
      </c>
      <c r="E7" s="2">
        <v>360000</v>
      </c>
      <c r="F7" s="1">
        <v>16</v>
      </c>
    </row>
    <row r="8" spans="1:6" x14ac:dyDescent="0.6">
      <c r="A8" s="1" t="s">
        <v>230</v>
      </c>
      <c r="B8" s="1" t="s">
        <v>239</v>
      </c>
      <c r="C8" s="1" t="s">
        <v>240</v>
      </c>
      <c r="D8" s="1" t="s">
        <v>242</v>
      </c>
      <c r="E8" s="2">
        <v>550000</v>
      </c>
      <c r="F8" s="1">
        <v>3</v>
      </c>
    </row>
    <row r="9" spans="1:6" x14ac:dyDescent="0.6">
      <c r="A9" s="1" t="s">
        <v>231</v>
      </c>
      <c r="B9" s="1" t="s">
        <v>273</v>
      </c>
      <c r="C9" s="1" t="s">
        <v>241</v>
      </c>
      <c r="D9" s="1" t="s">
        <v>243</v>
      </c>
      <c r="E9" s="2">
        <v>450000</v>
      </c>
      <c r="F9" s="1">
        <v>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2"/>
  <sheetViews>
    <sheetView workbookViewId="0">
      <selection activeCell="H10" sqref="H10"/>
    </sheetView>
  </sheetViews>
  <sheetFormatPr defaultRowHeight="16.899999999999999" x14ac:dyDescent="0.6"/>
  <cols>
    <col min="1" max="1" width="17.75" bestFit="1" customWidth="1"/>
    <col min="2" max="2" width="8.6875" customWidth="1"/>
    <col min="3" max="6" width="9.0625" customWidth="1"/>
  </cols>
  <sheetData>
    <row r="1" spans="1:6" ht="23.25" x14ac:dyDescent="0.6">
      <c r="A1" s="29" t="s">
        <v>120</v>
      </c>
      <c r="B1" s="29"/>
      <c r="C1" s="29"/>
      <c r="D1" s="29"/>
      <c r="E1" s="29"/>
      <c r="F1" s="29"/>
    </row>
    <row r="2" spans="1:6" ht="17.25" thickBot="1" x14ac:dyDescent="0.65"/>
    <row r="3" spans="1:6" ht="19.149999999999999" x14ac:dyDescent="0.6">
      <c r="A3" s="34" t="s">
        <v>1</v>
      </c>
      <c r="B3" s="32" t="s">
        <v>2</v>
      </c>
      <c r="C3" s="32" t="s">
        <v>18</v>
      </c>
      <c r="D3" s="32"/>
      <c r="E3" s="32"/>
      <c r="F3" s="30" t="s">
        <v>19</v>
      </c>
    </row>
    <row r="4" spans="1:6" ht="19.149999999999999" x14ac:dyDescent="0.6">
      <c r="A4" s="35"/>
      <c r="B4" s="33"/>
      <c r="C4" s="14" t="s">
        <v>15</v>
      </c>
      <c r="D4" s="14" t="s">
        <v>16</v>
      </c>
      <c r="E4" s="14" t="s">
        <v>17</v>
      </c>
      <c r="F4" s="31"/>
    </row>
    <row r="5" spans="1:6" x14ac:dyDescent="0.6">
      <c r="A5" s="17" t="s">
        <v>3</v>
      </c>
      <c r="B5" s="15" t="s">
        <v>11</v>
      </c>
      <c r="C5" s="16">
        <v>90500</v>
      </c>
      <c r="D5" s="16">
        <v>92450</v>
      </c>
      <c r="E5" s="16">
        <v>94800</v>
      </c>
      <c r="F5" s="18">
        <f>SUM(C5:E5)</f>
        <v>277750</v>
      </c>
    </row>
    <row r="6" spans="1:6" x14ac:dyDescent="0.6">
      <c r="A6" s="17" t="s">
        <v>4</v>
      </c>
      <c r="B6" s="15" t="s">
        <v>12</v>
      </c>
      <c r="C6" s="16">
        <v>96000</v>
      </c>
      <c r="D6" s="16">
        <v>98100</v>
      </c>
      <c r="E6" s="16">
        <v>94200</v>
      </c>
      <c r="F6" s="18">
        <f t="shared" ref="F6:F12" si="0">SUM(C6:E6)</f>
        <v>288300</v>
      </c>
    </row>
    <row r="7" spans="1:6" x14ac:dyDescent="0.6">
      <c r="A7" s="17" t="s">
        <v>5</v>
      </c>
      <c r="B7" s="15" t="s">
        <v>13</v>
      </c>
      <c r="C7" s="16">
        <v>8200</v>
      </c>
      <c r="D7" s="16">
        <v>8560</v>
      </c>
      <c r="E7" s="16">
        <v>8800</v>
      </c>
      <c r="F7" s="18">
        <f t="shared" si="0"/>
        <v>25560</v>
      </c>
    </row>
    <row r="8" spans="1:6" x14ac:dyDescent="0.6">
      <c r="A8" s="17" t="s">
        <v>6</v>
      </c>
      <c r="B8" s="15" t="s">
        <v>14</v>
      </c>
      <c r="C8" s="16">
        <v>77000</v>
      </c>
      <c r="D8" s="16">
        <v>75300</v>
      </c>
      <c r="E8" s="16">
        <v>73200</v>
      </c>
      <c r="F8" s="18">
        <f t="shared" si="0"/>
        <v>225500</v>
      </c>
    </row>
    <row r="9" spans="1:6" x14ac:dyDescent="0.6">
      <c r="A9" s="17" t="s">
        <v>7</v>
      </c>
      <c r="B9" s="15" t="s">
        <v>11</v>
      </c>
      <c r="C9" s="16">
        <v>5600</v>
      </c>
      <c r="D9" s="16">
        <v>6000</v>
      </c>
      <c r="E9" s="16">
        <v>5800</v>
      </c>
      <c r="F9" s="18">
        <f t="shared" si="0"/>
        <v>17400</v>
      </c>
    </row>
    <row r="10" spans="1:6" x14ac:dyDescent="0.6">
      <c r="A10" s="17" t="s">
        <v>8</v>
      </c>
      <c r="B10" s="15" t="s">
        <v>12</v>
      </c>
      <c r="C10" s="16">
        <v>6100</v>
      </c>
      <c r="D10" s="16">
        <v>6400</v>
      </c>
      <c r="E10" s="16">
        <v>6600</v>
      </c>
      <c r="F10" s="18">
        <f t="shared" si="0"/>
        <v>19100</v>
      </c>
    </row>
    <row r="11" spans="1:6" x14ac:dyDescent="0.6">
      <c r="A11" s="17" t="s">
        <v>9</v>
      </c>
      <c r="B11" s="15" t="s">
        <v>13</v>
      </c>
      <c r="C11" s="16">
        <v>4500</v>
      </c>
      <c r="D11" s="16">
        <v>4230</v>
      </c>
      <c r="E11" s="16">
        <v>4000</v>
      </c>
      <c r="F11" s="18">
        <f t="shared" si="0"/>
        <v>12730</v>
      </c>
    </row>
    <row r="12" spans="1:6" ht="17.25" thickBot="1" x14ac:dyDescent="0.65">
      <c r="A12" s="19" t="s">
        <v>10</v>
      </c>
      <c r="B12" s="20" t="s">
        <v>11</v>
      </c>
      <c r="C12" s="21">
        <v>4800</v>
      </c>
      <c r="D12" s="21">
        <v>5100</v>
      </c>
      <c r="E12" s="21">
        <v>4900</v>
      </c>
      <c r="F12" s="22">
        <f t="shared" si="0"/>
        <v>14800</v>
      </c>
    </row>
  </sheetData>
  <mergeCells count="5">
    <mergeCell ref="A1:F1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E11"/>
  <sheetViews>
    <sheetView workbookViewId="0">
      <selection activeCell="A3" sqref="A3:A11"/>
    </sheetView>
  </sheetViews>
  <sheetFormatPr defaultRowHeight="16.899999999999999" x14ac:dyDescent="0.6"/>
  <sheetData>
    <row r="1" spans="1:5" x14ac:dyDescent="0.6">
      <c r="A1" t="s">
        <v>20</v>
      </c>
    </row>
    <row r="3" spans="1:5" x14ac:dyDescent="0.6">
      <c r="A3" t="s">
        <v>245</v>
      </c>
      <c r="B3" t="s">
        <v>246</v>
      </c>
      <c r="C3" t="s">
        <v>247</v>
      </c>
      <c r="D3" t="s">
        <v>248</v>
      </c>
      <c r="E3" t="s">
        <v>249</v>
      </c>
    </row>
    <row r="4" spans="1:5" x14ac:dyDescent="0.6">
      <c r="A4" t="s">
        <v>250</v>
      </c>
      <c r="B4" t="s">
        <v>251</v>
      </c>
      <c r="C4" s="23">
        <v>1250</v>
      </c>
      <c r="D4" s="23">
        <v>4500</v>
      </c>
      <c r="E4" s="24">
        <v>1.2500000000000001E-2</v>
      </c>
    </row>
    <row r="5" spans="1:5" x14ac:dyDescent="0.6">
      <c r="A5" t="s">
        <v>252</v>
      </c>
      <c r="B5" t="s">
        <v>253</v>
      </c>
      <c r="C5">
        <v>840</v>
      </c>
      <c r="D5" s="23">
        <v>12800</v>
      </c>
      <c r="E5" s="24">
        <v>5.0000000000000001E-3</v>
      </c>
    </row>
    <row r="6" spans="1:5" x14ac:dyDescent="0.6">
      <c r="A6" t="s">
        <v>254</v>
      </c>
      <c r="B6" t="s">
        <v>255</v>
      </c>
      <c r="C6" s="23">
        <v>2100</v>
      </c>
      <c r="D6" s="23">
        <v>8500</v>
      </c>
      <c r="E6" s="24">
        <v>2.3400000000000001E-2</v>
      </c>
    </row>
    <row r="7" spans="1:5" x14ac:dyDescent="0.6">
      <c r="A7" t="s">
        <v>256</v>
      </c>
      <c r="B7" t="s">
        <v>257</v>
      </c>
      <c r="C7">
        <v>560</v>
      </c>
      <c r="D7" s="23">
        <v>32000</v>
      </c>
      <c r="E7" s="24">
        <v>1.0999999999999999E-2</v>
      </c>
    </row>
    <row r="8" spans="1:5" x14ac:dyDescent="0.6">
      <c r="A8" t="s">
        <v>258</v>
      </c>
      <c r="B8" t="s">
        <v>259</v>
      </c>
      <c r="C8">
        <v>125</v>
      </c>
      <c r="D8" s="23">
        <v>15700</v>
      </c>
      <c r="E8" s="24">
        <v>9.1999999999999998E-3</v>
      </c>
    </row>
    <row r="9" spans="1:5" x14ac:dyDescent="0.6">
      <c r="A9" t="s">
        <v>260</v>
      </c>
      <c r="B9" t="s">
        <v>92</v>
      </c>
      <c r="C9" s="23">
        <v>3400</v>
      </c>
      <c r="D9" s="23">
        <v>18500</v>
      </c>
      <c r="E9" s="24">
        <v>8.8000000000000005E-3</v>
      </c>
    </row>
    <row r="10" spans="1:5" x14ac:dyDescent="0.6">
      <c r="A10" t="s">
        <v>261</v>
      </c>
      <c r="B10" t="s">
        <v>262</v>
      </c>
      <c r="C10" s="23">
        <v>1100</v>
      </c>
      <c r="D10" s="23">
        <v>3200</v>
      </c>
      <c r="E10" s="24">
        <v>1.5599999999999999E-2</v>
      </c>
    </row>
    <row r="11" spans="1:5" x14ac:dyDescent="0.6">
      <c r="A11" t="s">
        <v>263</v>
      </c>
      <c r="B11" t="s">
        <v>264</v>
      </c>
      <c r="C11">
        <v>450</v>
      </c>
      <c r="D11" s="23">
        <v>45000</v>
      </c>
      <c r="E11" s="24">
        <v>4.1999999999999997E-3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9FB12-C3E0-4BE2-B6B9-7FB37F68284F}">
  <dimension ref="A1:K35"/>
  <sheetViews>
    <sheetView topLeftCell="A4" workbookViewId="0">
      <selection activeCell="L18" sqref="L18"/>
    </sheetView>
  </sheetViews>
  <sheetFormatPr defaultRowHeight="16.899999999999999" x14ac:dyDescent="0.6"/>
  <cols>
    <col min="1" max="1" width="9.5" bestFit="1" customWidth="1"/>
    <col min="2" max="2" width="10.4375" customWidth="1"/>
    <col min="3" max="3" width="10.5625" bestFit="1" customWidth="1"/>
    <col min="4" max="4" width="10.75" bestFit="1" customWidth="1"/>
    <col min="5" max="5" width="13.3125" bestFit="1" customWidth="1"/>
    <col min="7" max="9" width="8.6875" customWidth="1"/>
    <col min="10" max="10" width="13.75" bestFit="1" customWidth="1"/>
  </cols>
  <sheetData>
    <row r="1" spans="1:10" x14ac:dyDescent="0.6">
      <c r="A1" s="9" t="s">
        <v>122</v>
      </c>
      <c r="B1" s="7" t="s">
        <v>123</v>
      </c>
      <c r="G1" s="10" t="s">
        <v>124</v>
      </c>
      <c r="H1" s="7" t="s">
        <v>125</v>
      </c>
    </row>
    <row r="2" spans="1:10" x14ac:dyDescent="0.6">
      <c r="A2" s="3" t="s">
        <v>126</v>
      </c>
      <c r="B2" s="3" t="s">
        <v>127</v>
      </c>
      <c r="C2" s="3" t="s">
        <v>128</v>
      </c>
      <c r="D2" s="3" t="s">
        <v>129</v>
      </c>
      <c r="E2" s="13" t="s">
        <v>130</v>
      </c>
      <c r="G2" s="3" t="s">
        <v>131</v>
      </c>
      <c r="H2" s="3" t="s">
        <v>132</v>
      </c>
      <c r="I2" s="3" t="s">
        <v>133</v>
      </c>
    </row>
    <row r="3" spans="1:10" x14ac:dyDescent="0.6">
      <c r="A3" s="3" t="s">
        <v>134</v>
      </c>
      <c r="B3" s="3" t="s">
        <v>135</v>
      </c>
      <c r="C3" s="3" t="s">
        <v>136</v>
      </c>
      <c r="D3" s="4">
        <v>44330</v>
      </c>
      <c r="E3" s="3" t="str">
        <f>UPPER(C3)&amp;"-"&amp;MONTH(D3)</f>
        <v>STARLIGHT-5</v>
      </c>
      <c r="G3" s="3">
        <v>1301</v>
      </c>
      <c r="H3" s="3" t="s">
        <v>137</v>
      </c>
      <c r="I3" s="11">
        <v>9.0451388888888887E-2</v>
      </c>
    </row>
    <row r="4" spans="1:10" x14ac:dyDescent="0.6">
      <c r="A4" s="3" t="s">
        <v>138</v>
      </c>
      <c r="B4" s="3" t="s">
        <v>139</v>
      </c>
      <c r="C4" s="3" t="s">
        <v>140</v>
      </c>
      <c r="D4" s="4">
        <v>45619</v>
      </c>
      <c r="E4" s="3" t="str">
        <f t="shared" ref="E4:E11" si="0">UPPER(C4)&amp;"-"&amp;MONTH(D4)</f>
        <v>BLUEWAVE-11</v>
      </c>
      <c r="G4" s="3">
        <v>1302</v>
      </c>
      <c r="H4" s="3" t="s">
        <v>141</v>
      </c>
      <c r="I4" s="11">
        <v>0.11493055555555555</v>
      </c>
    </row>
    <row r="5" spans="1:10" x14ac:dyDescent="0.6">
      <c r="A5" s="3" t="s">
        <v>142</v>
      </c>
      <c r="B5" s="3" t="s">
        <v>135</v>
      </c>
      <c r="C5" s="3" t="s">
        <v>143</v>
      </c>
      <c r="D5" s="4">
        <v>44602</v>
      </c>
      <c r="E5" s="3" t="str">
        <f t="shared" si="0"/>
        <v>SHADOW-2</v>
      </c>
      <c r="G5" s="3">
        <v>1303</v>
      </c>
      <c r="H5" s="3" t="s">
        <v>144</v>
      </c>
      <c r="I5" s="11">
        <v>0.10083333333333333</v>
      </c>
    </row>
    <row r="6" spans="1:10" x14ac:dyDescent="0.6">
      <c r="A6" s="3" t="s">
        <v>145</v>
      </c>
      <c r="B6" s="3" t="s">
        <v>139</v>
      </c>
      <c r="C6" s="3" t="s">
        <v>146</v>
      </c>
      <c r="D6" s="4">
        <v>43682</v>
      </c>
      <c r="E6" s="3" t="str">
        <f t="shared" si="0"/>
        <v>SILVERFOX-8</v>
      </c>
      <c r="G6" s="3">
        <v>1304</v>
      </c>
      <c r="H6" s="3" t="s">
        <v>147</v>
      </c>
      <c r="I6" s="11">
        <v>0.12158564814814815</v>
      </c>
    </row>
    <row r="7" spans="1:10" x14ac:dyDescent="0.6">
      <c r="A7" s="3" t="s">
        <v>148</v>
      </c>
      <c r="B7" s="3" t="s">
        <v>135</v>
      </c>
      <c r="C7" s="3" t="s">
        <v>149</v>
      </c>
      <c r="D7" s="4">
        <v>43849</v>
      </c>
      <c r="E7" s="3" t="str">
        <f t="shared" si="0"/>
        <v>IRONGIANT-1</v>
      </c>
      <c r="G7" s="3">
        <v>1305</v>
      </c>
      <c r="H7" s="3" t="s">
        <v>150</v>
      </c>
      <c r="I7" s="11">
        <v>9.6064814814814811E-2</v>
      </c>
    </row>
    <row r="8" spans="1:10" x14ac:dyDescent="0.6">
      <c r="A8" s="3" t="s">
        <v>151</v>
      </c>
      <c r="B8" s="3" t="s">
        <v>139</v>
      </c>
      <c r="C8" s="3" t="s">
        <v>152</v>
      </c>
      <c r="D8" s="4">
        <v>45473</v>
      </c>
      <c r="E8" s="3" t="str">
        <f t="shared" si="0"/>
        <v>SUNNYDAY-6</v>
      </c>
      <c r="G8" s="3">
        <v>1306</v>
      </c>
      <c r="H8" s="3" t="s">
        <v>153</v>
      </c>
      <c r="I8" s="11">
        <v>0.10827546296296296</v>
      </c>
    </row>
    <row r="9" spans="1:10" x14ac:dyDescent="0.6">
      <c r="A9" s="3" t="s">
        <v>154</v>
      </c>
      <c r="B9" s="3" t="s">
        <v>139</v>
      </c>
      <c r="C9" s="3" t="s">
        <v>155</v>
      </c>
      <c r="D9" s="4">
        <v>44910</v>
      </c>
      <c r="E9" s="3" t="str">
        <f t="shared" si="0"/>
        <v>WINDVIBE-12</v>
      </c>
      <c r="G9" s="3">
        <v>1307</v>
      </c>
      <c r="H9" s="3" t="s">
        <v>156</v>
      </c>
      <c r="I9" s="11">
        <v>0.13206018518518517</v>
      </c>
    </row>
    <row r="10" spans="1:10" x14ac:dyDescent="0.6">
      <c r="A10" s="3" t="s">
        <v>157</v>
      </c>
      <c r="B10" s="3" t="s">
        <v>135</v>
      </c>
      <c r="C10" s="3" t="s">
        <v>158</v>
      </c>
      <c r="D10" s="4">
        <v>45912</v>
      </c>
      <c r="E10" s="3" t="str">
        <f t="shared" si="0"/>
        <v>ECHOVOVA-9</v>
      </c>
      <c r="G10" s="3">
        <v>1308</v>
      </c>
      <c r="H10" s="3" t="s">
        <v>159</v>
      </c>
      <c r="I10" s="11">
        <v>0.11157407407407406</v>
      </c>
      <c r="J10" s="13" t="s">
        <v>160</v>
      </c>
    </row>
    <row r="11" spans="1:10" x14ac:dyDescent="0.6">
      <c r="A11" s="3" t="s">
        <v>161</v>
      </c>
      <c r="B11" s="3" t="s">
        <v>135</v>
      </c>
      <c r="C11" s="3" t="s">
        <v>162</v>
      </c>
      <c r="D11" s="4">
        <v>44262</v>
      </c>
      <c r="E11" s="3" t="str">
        <f t="shared" si="0"/>
        <v>NIGHTOWL-3</v>
      </c>
      <c r="G11" s="3">
        <v>1309</v>
      </c>
      <c r="H11" s="3" t="s">
        <v>163</v>
      </c>
      <c r="I11" s="11">
        <v>0.10434027777777777</v>
      </c>
      <c r="J11" s="3" t="str">
        <f>HOUR(SMALL(I3:I11,1))&amp;"시간"&amp;MINUTE(SMALL(I3:I11,1))&amp;"분"&amp;SECOND(SMALL(I3:I11,1))&amp;"초"</f>
        <v>2시간10분15초</v>
      </c>
    </row>
    <row r="13" spans="1:10" x14ac:dyDescent="0.6">
      <c r="A13" s="9" t="s">
        <v>164</v>
      </c>
      <c r="B13" s="7" t="s">
        <v>165</v>
      </c>
      <c r="G13" s="10" t="s">
        <v>166</v>
      </c>
      <c r="H13" s="7" t="s">
        <v>208</v>
      </c>
    </row>
    <row r="14" spans="1:10" x14ac:dyDescent="0.6">
      <c r="A14" s="3" t="s">
        <v>167</v>
      </c>
      <c r="B14" s="3" t="s">
        <v>168</v>
      </c>
      <c r="C14" s="3" t="s">
        <v>169</v>
      </c>
      <c r="G14" s="3" t="s">
        <v>209</v>
      </c>
      <c r="H14" s="3" t="s">
        <v>210</v>
      </c>
      <c r="I14" s="3" t="s">
        <v>211</v>
      </c>
      <c r="J14" s="13" t="s">
        <v>207</v>
      </c>
    </row>
    <row r="15" spans="1:10" x14ac:dyDescent="0.6">
      <c r="A15" s="3" t="s">
        <v>170</v>
      </c>
      <c r="B15" s="3" t="s">
        <v>171</v>
      </c>
      <c r="C15" s="6">
        <v>3500000</v>
      </c>
      <c r="G15" s="3" t="s">
        <v>212</v>
      </c>
      <c r="H15" s="3" t="s">
        <v>213</v>
      </c>
      <c r="I15" s="3">
        <v>200</v>
      </c>
      <c r="J15" s="6">
        <f>IFERROR(I15*HLOOKUP(H15,$H$26:$K$27,2,FALSE),"주문오류")</f>
        <v>700000</v>
      </c>
    </row>
    <row r="16" spans="1:10" x14ac:dyDescent="0.6">
      <c r="A16" s="3" t="s">
        <v>172</v>
      </c>
      <c r="B16" s="3" t="s">
        <v>173</v>
      </c>
      <c r="C16" s="6">
        <v>3000000</v>
      </c>
      <c r="G16" s="3" t="s">
        <v>212</v>
      </c>
      <c r="H16" s="3" t="s">
        <v>214</v>
      </c>
      <c r="I16" s="3">
        <v>250</v>
      </c>
      <c r="J16" s="6">
        <f t="shared" ref="J16:J23" si="1">IFERROR(I16*HLOOKUP(H16,$H$26:$K$27,2,FALSE),"주문오류")</f>
        <v>1250000</v>
      </c>
    </row>
    <row r="17" spans="1:11" x14ac:dyDescent="0.6">
      <c r="A17" s="3" t="s">
        <v>174</v>
      </c>
      <c r="B17" s="3" t="s">
        <v>175</v>
      </c>
      <c r="C17" s="6">
        <v>2700000</v>
      </c>
      <c r="G17" s="3" t="s">
        <v>215</v>
      </c>
      <c r="H17" s="3" t="s">
        <v>216</v>
      </c>
      <c r="I17" s="3">
        <v>180</v>
      </c>
      <c r="J17" s="6">
        <f t="shared" si="1"/>
        <v>990000</v>
      </c>
    </row>
    <row r="18" spans="1:11" x14ac:dyDescent="0.6">
      <c r="A18" s="3" t="s">
        <v>170</v>
      </c>
      <c r="B18" s="3" t="s">
        <v>176</v>
      </c>
      <c r="C18" s="6">
        <v>2500000</v>
      </c>
      <c r="G18" s="3" t="s">
        <v>215</v>
      </c>
      <c r="H18" s="3" t="s">
        <v>217</v>
      </c>
      <c r="I18" s="3">
        <v>150</v>
      </c>
      <c r="J18" s="6" t="str">
        <f t="shared" si="1"/>
        <v>주문오류</v>
      </c>
    </row>
    <row r="19" spans="1:11" x14ac:dyDescent="0.6">
      <c r="A19" s="3" t="s">
        <v>172</v>
      </c>
      <c r="B19" s="3" t="s">
        <v>177</v>
      </c>
      <c r="C19" s="6">
        <v>2460000</v>
      </c>
      <c r="G19" s="3" t="s">
        <v>218</v>
      </c>
      <c r="H19" s="3" t="s">
        <v>219</v>
      </c>
      <c r="I19" s="3">
        <v>120</v>
      </c>
      <c r="J19" s="6">
        <f t="shared" si="1"/>
        <v>840000</v>
      </c>
    </row>
    <row r="20" spans="1:11" x14ac:dyDescent="0.6">
      <c r="A20" s="3" t="s">
        <v>174</v>
      </c>
      <c r="B20" s="3" t="s">
        <v>178</v>
      </c>
      <c r="C20" s="6">
        <v>3000000</v>
      </c>
      <c r="G20" s="3" t="s">
        <v>220</v>
      </c>
      <c r="H20" s="3" t="s">
        <v>214</v>
      </c>
      <c r="I20" s="3">
        <v>220</v>
      </c>
      <c r="J20" s="6">
        <f t="shared" si="1"/>
        <v>1100000</v>
      </c>
    </row>
    <row r="21" spans="1:11" x14ac:dyDescent="0.6">
      <c r="A21" s="3" t="s">
        <v>174</v>
      </c>
      <c r="B21" s="3" t="s">
        <v>179</v>
      </c>
      <c r="C21" s="6">
        <v>3000000</v>
      </c>
      <c r="G21" s="3" t="s">
        <v>220</v>
      </c>
      <c r="H21" s="3" t="s">
        <v>216</v>
      </c>
      <c r="I21" s="3">
        <v>170</v>
      </c>
      <c r="J21" s="6">
        <f t="shared" si="1"/>
        <v>935000</v>
      </c>
    </row>
    <row r="22" spans="1:11" x14ac:dyDescent="0.6">
      <c r="A22" s="3" t="s">
        <v>170</v>
      </c>
      <c r="B22" s="3" t="s">
        <v>180</v>
      </c>
      <c r="C22" s="6">
        <v>2700000</v>
      </c>
      <c r="D22" s="3" t="s">
        <v>167</v>
      </c>
      <c r="E22" s="13" t="s">
        <v>181</v>
      </c>
      <c r="G22" s="3" t="s">
        <v>221</v>
      </c>
      <c r="H22" s="3" t="s">
        <v>219</v>
      </c>
      <c r="I22" s="3">
        <v>150</v>
      </c>
      <c r="J22" s="6">
        <f t="shared" si="1"/>
        <v>1050000</v>
      </c>
    </row>
    <row r="23" spans="1:11" x14ac:dyDescent="0.6">
      <c r="A23" s="3" t="s">
        <v>172</v>
      </c>
      <c r="B23" s="3" t="s">
        <v>182</v>
      </c>
      <c r="C23" s="6">
        <v>2500000</v>
      </c>
      <c r="D23" s="3" t="s">
        <v>172</v>
      </c>
      <c r="E23" s="6">
        <f>DSUM(A14:C23,3,D22:D23)/DCOUNTA(A14:C23,3,D22:D23)</f>
        <v>2653333.3333333335</v>
      </c>
      <c r="G23" s="3" t="s">
        <v>221</v>
      </c>
      <c r="H23" s="3" t="s">
        <v>213</v>
      </c>
      <c r="I23" s="3">
        <v>180</v>
      </c>
      <c r="J23" s="6">
        <f t="shared" si="1"/>
        <v>630000</v>
      </c>
    </row>
    <row r="25" spans="1:11" x14ac:dyDescent="0.6">
      <c r="A25" s="12" t="s">
        <v>183</v>
      </c>
      <c r="B25" s="7" t="s">
        <v>184</v>
      </c>
      <c r="G25" t="s">
        <v>222</v>
      </c>
    </row>
    <row r="26" spans="1:11" x14ac:dyDescent="0.6">
      <c r="A26" s="3" t="s">
        <v>185</v>
      </c>
      <c r="B26" s="3" t="s">
        <v>186</v>
      </c>
      <c r="C26" s="3" t="s">
        <v>187</v>
      </c>
      <c r="D26" s="13" t="s">
        <v>188</v>
      </c>
      <c r="G26" s="3" t="s">
        <v>210</v>
      </c>
      <c r="H26" s="3" t="s">
        <v>223</v>
      </c>
      <c r="I26" s="3" t="s">
        <v>214</v>
      </c>
      <c r="J26" s="3" t="s">
        <v>216</v>
      </c>
      <c r="K26" s="3" t="s">
        <v>219</v>
      </c>
    </row>
    <row r="27" spans="1:11" x14ac:dyDescent="0.6">
      <c r="A27" s="3" t="s">
        <v>189</v>
      </c>
      <c r="B27" s="3" t="s">
        <v>190</v>
      </c>
      <c r="C27" s="6">
        <v>3600</v>
      </c>
      <c r="D27" s="3" t="str">
        <f>IF(SUM($C$27:C27)&gt;=80000,"다이아",IF(SUM($C$27:C27)&gt;=40000,"골드",""))</f>
        <v/>
      </c>
      <c r="G27" s="3" t="s">
        <v>224</v>
      </c>
      <c r="H27" s="6">
        <v>3500</v>
      </c>
      <c r="I27" s="6">
        <v>5000</v>
      </c>
      <c r="J27" s="6">
        <v>5500</v>
      </c>
      <c r="K27" s="6">
        <v>7000</v>
      </c>
    </row>
    <row r="28" spans="1:11" x14ac:dyDescent="0.6">
      <c r="A28" s="3" t="s">
        <v>191</v>
      </c>
      <c r="B28" s="3" t="s">
        <v>192</v>
      </c>
      <c r="C28" s="6">
        <v>4200</v>
      </c>
      <c r="D28" s="3" t="str">
        <f>IF(SUM($C$27:C28)&gt;=80000,"다이아",IF(SUM($C$27:C28)&gt;=40000,"골드",""))</f>
        <v/>
      </c>
    </row>
    <row r="29" spans="1:11" x14ac:dyDescent="0.6">
      <c r="A29" s="3" t="s">
        <v>193</v>
      </c>
      <c r="B29" s="3" t="s">
        <v>194</v>
      </c>
      <c r="C29" s="6">
        <v>8600</v>
      </c>
      <c r="D29" s="3" t="str">
        <f>IF(SUM($C$27:C29)&gt;=80000,"다이아",IF(SUM($C$27:C29)&gt;=40000,"골드",""))</f>
        <v/>
      </c>
    </row>
    <row r="30" spans="1:11" x14ac:dyDescent="0.6">
      <c r="A30" s="3" t="s">
        <v>195</v>
      </c>
      <c r="B30" s="3" t="s">
        <v>196</v>
      </c>
      <c r="C30" s="6">
        <v>24500</v>
      </c>
      <c r="D30" s="3" t="str">
        <f>IF(SUM($C$27:C30)&gt;=80000,"다이아",IF(SUM($C$27:C30)&gt;=40000,"골드",""))</f>
        <v>골드</v>
      </c>
    </row>
    <row r="31" spans="1:11" x14ac:dyDescent="0.6">
      <c r="A31" s="3" t="s">
        <v>197</v>
      </c>
      <c r="B31" s="3" t="s">
        <v>198</v>
      </c>
      <c r="C31" s="6">
        <v>18000</v>
      </c>
      <c r="D31" s="3" t="str">
        <f>IF(SUM($C$27:C31)&gt;=80000,"다이아",IF(SUM($C$27:C31)&gt;=40000,"골드",""))</f>
        <v>골드</v>
      </c>
    </row>
    <row r="32" spans="1:11" x14ac:dyDescent="0.6">
      <c r="A32" s="3" t="s">
        <v>199</v>
      </c>
      <c r="B32" s="3" t="s">
        <v>200</v>
      </c>
      <c r="C32" s="6">
        <v>16200</v>
      </c>
      <c r="D32" s="3" t="str">
        <f>IF(SUM($C$27:C32)&gt;=80000,"다이아",IF(SUM($C$27:C32)&gt;=40000,"골드",""))</f>
        <v>골드</v>
      </c>
    </row>
    <row r="33" spans="1:4" x14ac:dyDescent="0.6">
      <c r="A33" s="3" t="s">
        <v>201</v>
      </c>
      <c r="B33" s="3" t="s">
        <v>202</v>
      </c>
      <c r="C33" s="6">
        <v>11000</v>
      </c>
      <c r="D33" s="3" t="str">
        <f>IF(SUM($C$27:C33)&gt;=80000,"다이아",IF(SUM($C$27:C33)&gt;=40000,"골드",""))</f>
        <v>다이아</v>
      </c>
    </row>
    <row r="34" spans="1:4" x14ac:dyDescent="0.6">
      <c r="A34" s="3" t="s">
        <v>203</v>
      </c>
      <c r="B34" s="3" t="s">
        <v>204</v>
      </c>
      <c r="C34" s="6">
        <v>6300</v>
      </c>
      <c r="D34" s="3" t="str">
        <f>IF(SUM($C$27:C34)&gt;=80000,"다이아",IF(SUM($C$27:C34)&gt;=40000,"골드",""))</f>
        <v>다이아</v>
      </c>
    </row>
    <row r="35" spans="1:4" x14ac:dyDescent="0.6">
      <c r="A35" s="3" t="s">
        <v>205</v>
      </c>
      <c r="B35" s="3" t="s">
        <v>206</v>
      </c>
      <c r="C35" s="6">
        <v>7200</v>
      </c>
      <c r="D35" s="3" t="str">
        <f>IF(SUM($C$27:C35)&gt;=80000,"다이아",IF(SUM($C$27:C35)&gt;=40000,"골드",""))</f>
        <v>다이아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0"/>
  <sheetViews>
    <sheetView topLeftCell="A16" workbookViewId="0">
      <selection activeCell="E22" sqref="E22"/>
    </sheetView>
  </sheetViews>
  <sheetFormatPr defaultRowHeight="16.899999999999999" x14ac:dyDescent="0.6"/>
  <cols>
    <col min="1" max="1" width="15.5" bestFit="1" customWidth="1"/>
    <col min="2" max="4" width="10.4375" bestFit="1" customWidth="1"/>
    <col min="5" max="5" width="7.375" bestFit="1" customWidth="1"/>
    <col min="6" max="6" width="10.4375" bestFit="1" customWidth="1"/>
    <col min="7" max="7" width="7.375" bestFit="1" customWidth="1"/>
  </cols>
  <sheetData>
    <row r="1" spans="1:7" ht="20.65" x14ac:dyDescent="0.6">
      <c r="A1" s="28" t="s">
        <v>55</v>
      </c>
      <c r="B1" s="28"/>
      <c r="C1" s="28"/>
      <c r="D1" s="28"/>
      <c r="E1" s="28"/>
      <c r="F1" s="28"/>
      <c r="G1" s="28"/>
    </row>
    <row r="3" spans="1:7" x14ac:dyDescent="0.6">
      <c r="A3" s="3" t="s">
        <v>50</v>
      </c>
      <c r="B3" s="3" t="s">
        <v>51</v>
      </c>
      <c r="C3" s="3" t="s">
        <v>21</v>
      </c>
      <c r="D3" s="3" t="s">
        <v>52</v>
      </c>
      <c r="E3" s="3" t="s">
        <v>53</v>
      </c>
      <c r="F3" s="3" t="s">
        <v>22</v>
      </c>
      <c r="G3" s="3" t="s">
        <v>54</v>
      </c>
    </row>
    <row r="4" spans="1:7" x14ac:dyDescent="0.6">
      <c r="A4" s="4">
        <v>46027</v>
      </c>
      <c r="B4" s="3" t="s">
        <v>23</v>
      </c>
      <c r="C4" s="3" t="s">
        <v>24</v>
      </c>
      <c r="D4" s="6">
        <v>250</v>
      </c>
      <c r="E4" s="6">
        <v>12000</v>
      </c>
      <c r="F4" s="5">
        <v>1.24E-2</v>
      </c>
      <c r="G4" s="3" t="s">
        <v>25</v>
      </c>
    </row>
    <row r="5" spans="1:7" x14ac:dyDescent="0.6">
      <c r="A5" s="4">
        <v>46040</v>
      </c>
      <c r="B5" s="3" t="s">
        <v>26</v>
      </c>
      <c r="C5" s="3" t="s">
        <v>27</v>
      </c>
      <c r="D5" s="6">
        <v>180</v>
      </c>
      <c r="E5" s="6">
        <v>25000</v>
      </c>
      <c r="F5" s="5">
        <v>2.5100000000000001E-2</v>
      </c>
      <c r="G5" s="3" t="s">
        <v>28</v>
      </c>
    </row>
    <row r="6" spans="1:7" x14ac:dyDescent="0.6">
      <c r="A6" s="4">
        <v>46055</v>
      </c>
      <c r="B6" s="3" t="s">
        <v>23</v>
      </c>
      <c r="C6" s="3" t="s">
        <v>29</v>
      </c>
      <c r="D6" s="6">
        <v>500</v>
      </c>
      <c r="E6" s="6">
        <v>1500</v>
      </c>
      <c r="F6" s="5">
        <v>8.8000000000000005E-3</v>
      </c>
      <c r="G6" s="3" t="s">
        <v>30</v>
      </c>
    </row>
    <row r="7" spans="1:7" x14ac:dyDescent="0.6">
      <c r="A7" s="4">
        <v>46067</v>
      </c>
      <c r="B7" s="3" t="s">
        <v>31</v>
      </c>
      <c r="C7" s="3" t="s">
        <v>32</v>
      </c>
      <c r="D7" s="6">
        <v>120</v>
      </c>
      <c r="E7" s="6">
        <v>45000</v>
      </c>
      <c r="F7" s="5">
        <v>4.4999999999999997E-3</v>
      </c>
      <c r="G7" s="3" t="s">
        <v>33</v>
      </c>
    </row>
    <row r="8" spans="1:7" x14ac:dyDescent="0.6">
      <c r="A8" s="4">
        <v>46078</v>
      </c>
      <c r="B8" s="3" t="s">
        <v>26</v>
      </c>
      <c r="C8" s="3" t="s">
        <v>34</v>
      </c>
      <c r="D8" s="6">
        <v>95</v>
      </c>
      <c r="E8" s="6">
        <v>32000</v>
      </c>
      <c r="F8" s="5">
        <v>1.12E-2</v>
      </c>
      <c r="G8" s="3" t="s">
        <v>35</v>
      </c>
    </row>
    <row r="9" spans="1:7" x14ac:dyDescent="0.6">
      <c r="A9" s="4">
        <v>46089</v>
      </c>
      <c r="B9" s="3" t="s">
        <v>23</v>
      </c>
      <c r="C9" s="3" t="s">
        <v>36</v>
      </c>
      <c r="D9" s="6">
        <v>350</v>
      </c>
      <c r="E9" s="6">
        <v>85000</v>
      </c>
      <c r="F9" s="5">
        <v>9.4999999999999998E-3</v>
      </c>
      <c r="G9" s="3" t="s">
        <v>37</v>
      </c>
    </row>
    <row r="10" spans="1:7" x14ac:dyDescent="0.6">
      <c r="A10" s="4">
        <v>46101</v>
      </c>
      <c r="B10" s="3" t="s">
        <v>31</v>
      </c>
      <c r="C10" s="3" t="s">
        <v>38</v>
      </c>
      <c r="D10" s="6">
        <v>60</v>
      </c>
      <c r="E10" s="6">
        <v>58000</v>
      </c>
      <c r="F10" s="5">
        <v>3.2099999999999997E-2</v>
      </c>
      <c r="G10" s="3" t="s">
        <v>39</v>
      </c>
    </row>
    <row r="11" spans="1:7" x14ac:dyDescent="0.6">
      <c r="A11" s="4">
        <v>46117</v>
      </c>
      <c r="B11" s="3" t="s">
        <v>26</v>
      </c>
      <c r="C11" s="3" t="s">
        <v>40</v>
      </c>
      <c r="D11" s="6">
        <v>220</v>
      </c>
      <c r="E11" s="6">
        <v>28000</v>
      </c>
      <c r="F11" s="5">
        <v>1.4999999999999999E-2</v>
      </c>
      <c r="G11" s="3" t="s">
        <v>41</v>
      </c>
    </row>
    <row r="12" spans="1:7" x14ac:dyDescent="0.6">
      <c r="A12" s="4">
        <v>46127</v>
      </c>
      <c r="B12" s="3" t="s">
        <v>23</v>
      </c>
      <c r="C12" s="3" t="s">
        <v>42</v>
      </c>
      <c r="D12" s="6">
        <v>140</v>
      </c>
      <c r="E12" s="6">
        <v>42000</v>
      </c>
      <c r="F12" s="5">
        <v>7.4000000000000003E-3</v>
      </c>
      <c r="G12" s="3" t="s">
        <v>25</v>
      </c>
    </row>
    <row r="13" spans="1:7" x14ac:dyDescent="0.6">
      <c r="A13" s="4">
        <v>46152</v>
      </c>
      <c r="B13" s="3" t="s">
        <v>31</v>
      </c>
      <c r="C13" s="3" t="s">
        <v>43</v>
      </c>
      <c r="D13" s="6">
        <v>45</v>
      </c>
      <c r="E13" s="6">
        <v>125000</v>
      </c>
      <c r="F13" s="5">
        <v>2.0999999999999999E-3</v>
      </c>
      <c r="G13" s="3" t="s">
        <v>44</v>
      </c>
    </row>
    <row r="14" spans="1:7" x14ac:dyDescent="0.6">
      <c r="A14" s="4">
        <v>46164</v>
      </c>
      <c r="B14" s="3" t="s">
        <v>26</v>
      </c>
      <c r="C14" s="3" t="s">
        <v>45</v>
      </c>
      <c r="D14" s="6">
        <v>300</v>
      </c>
      <c r="E14" s="6">
        <v>9500</v>
      </c>
      <c r="F14" s="5">
        <v>2.1499999999999998E-2</v>
      </c>
      <c r="G14" s="3" t="s">
        <v>28</v>
      </c>
    </row>
    <row r="15" spans="1:7" x14ac:dyDescent="0.6">
      <c r="A15" s="4">
        <v>46176</v>
      </c>
      <c r="B15" s="3" t="s">
        <v>23</v>
      </c>
      <c r="C15" s="3" t="s">
        <v>46</v>
      </c>
      <c r="D15" s="6">
        <v>280</v>
      </c>
      <c r="E15" s="6">
        <v>18000</v>
      </c>
      <c r="F15" s="5">
        <v>1.8800000000000001E-2</v>
      </c>
      <c r="G15" s="3" t="s">
        <v>30</v>
      </c>
    </row>
    <row r="16" spans="1:7" x14ac:dyDescent="0.6">
      <c r="A16" s="4">
        <v>46185</v>
      </c>
      <c r="B16" s="3" t="s">
        <v>31</v>
      </c>
      <c r="C16" s="3" t="s">
        <v>47</v>
      </c>
      <c r="D16" s="6">
        <v>500</v>
      </c>
      <c r="E16" s="6">
        <v>2500</v>
      </c>
      <c r="F16" s="5">
        <v>3.3E-3</v>
      </c>
      <c r="G16" s="3" t="s">
        <v>33</v>
      </c>
    </row>
    <row r="17" spans="1:7" x14ac:dyDescent="0.6">
      <c r="A17" s="4">
        <v>46193</v>
      </c>
      <c r="B17" s="3" t="s">
        <v>26</v>
      </c>
      <c r="C17" s="3" t="s">
        <v>48</v>
      </c>
      <c r="D17" s="6">
        <v>150</v>
      </c>
      <c r="E17" s="6">
        <v>15000</v>
      </c>
      <c r="F17" s="5">
        <v>1.2800000000000001E-2</v>
      </c>
      <c r="G17" s="3" t="s">
        <v>35</v>
      </c>
    </row>
    <row r="18" spans="1:7" x14ac:dyDescent="0.6">
      <c r="A18" s="4">
        <v>46201</v>
      </c>
      <c r="B18" s="3" t="s">
        <v>23</v>
      </c>
      <c r="C18" s="3" t="s">
        <v>49</v>
      </c>
      <c r="D18" s="6">
        <v>400</v>
      </c>
      <c r="E18" s="6">
        <v>8000</v>
      </c>
      <c r="F18" s="5">
        <v>6.4999999999999997E-3</v>
      </c>
      <c r="G18" s="3" t="s">
        <v>37</v>
      </c>
    </row>
    <row r="22" spans="1:7" x14ac:dyDescent="0.6">
      <c r="A22" s="25" t="s">
        <v>269</v>
      </c>
      <c r="B22" s="25" t="s">
        <v>270</v>
      </c>
    </row>
    <row r="23" spans="1:7" x14ac:dyDescent="0.6">
      <c r="A23" s="25" t="s">
        <v>271</v>
      </c>
      <c r="B23" t="s">
        <v>23</v>
      </c>
      <c r="C23" t="s">
        <v>26</v>
      </c>
      <c r="D23" t="s">
        <v>31</v>
      </c>
      <c r="E23" t="s">
        <v>265</v>
      </c>
    </row>
    <row r="24" spans="1:7" x14ac:dyDescent="0.6">
      <c r="A24" t="s">
        <v>15</v>
      </c>
      <c r="B24" s="26">
        <v>250</v>
      </c>
      <c r="C24" s="26">
        <v>180</v>
      </c>
      <c r="D24" s="26" t="s">
        <v>272</v>
      </c>
      <c r="E24" s="26">
        <v>430</v>
      </c>
    </row>
    <row r="25" spans="1:7" x14ac:dyDescent="0.6">
      <c r="A25" t="s">
        <v>16</v>
      </c>
      <c r="B25" s="26">
        <v>500</v>
      </c>
      <c r="C25" s="26">
        <v>95</v>
      </c>
      <c r="D25" s="26">
        <v>120</v>
      </c>
      <c r="E25" s="26">
        <v>715</v>
      </c>
    </row>
    <row r="26" spans="1:7" x14ac:dyDescent="0.6">
      <c r="A26" t="s">
        <v>17</v>
      </c>
      <c r="B26" s="26">
        <v>350</v>
      </c>
      <c r="C26" s="26" t="s">
        <v>272</v>
      </c>
      <c r="D26" s="26">
        <v>60</v>
      </c>
      <c r="E26" s="26">
        <v>410</v>
      </c>
    </row>
    <row r="27" spans="1:7" x14ac:dyDescent="0.6">
      <c r="A27" t="s">
        <v>266</v>
      </c>
      <c r="B27" s="26">
        <v>140</v>
      </c>
      <c r="C27" s="26">
        <v>220</v>
      </c>
      <c r="D27" s="26" t="s">
        <v>272</v>
      </c>
      <c r="E27" s="26">
        <v>360</v>
      </c>
    </row>
    <row r="28" spans="1:7" x14ac:dyDescent="0.6">
      <c r="A28" t="s">
        <v>267</v>
      </c>
      <c r="B28" s="26" t="s">
        <v>272</v>
      </c>
      <c r="C28" s="26">
        <v>300</v>
      </c>
      <c r="D28" s="26">
        <v>45</v>
      </c>
      <c r="E28" s="26">
        <v>345</v>
      </c>
    </row>
    <row r="29" spans="1:7" x14ac:dyDescent="0.6">
      <c r="A29" t="s">
        <v>268</v>
      </c>
      <c r="B29" s="26">
        <v>680</v>
      </c>
      <c r="C29" s="26">
        <v>150</v>
      </c>
      <c r="D29" s="26">
        <v>500</v>
      </c>
      <c r="E29" s="26">
        <v>1330</v>
      </c>
    </row>
    <row r="30" spans="1:7" x14ac:dyDescent="0.6">
      <c r="A30" t="s">
        <v>265</v>
      </c>
      <c r="B30" s="26">
        <v>1920</v>
      </c>
      <c r="C30" s="26">
        <v>945</v>
      </c>
      <c r="D30" s="26">
        <v>725</v>
      </c>
      <c r="E30" s="26">
        <v>3590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5"/>
  <sheetViews>
    <sheetView tabSelected="1" workbookViewId="0">
      <selection activeCell="F2" sqref="F2:I4"/>
    </sheetView>
  </sheetViews>
  <sheetFormatPr defaultRowHeight="16.899999999999999" x14ac:dyDescent="0.6"/>
  <cols>
    <col min="1" max="1" width="12.5625" customWidth="1"/>
    <col min="6" max="6" width="12.5625" customWidth="1"/>
  </cols>
  <sheetData>
    <row r="1" spans="1:9" x14ac:dyDescent="0.6">
      <c r="A1" s="7" t="s">
        <v>56</v>
      </c>
      <c r="F1" s="7" t="s">
        <v>58</v>
      </c>
    </row>
    <row r="2" spans="1:9" x14ac:dyDescent="0.6">
      <c r="A2" s="3" t="s">
        <v>59</v>
      </c>
      <c r="B2" s="3" t="s">
        <v>62</v>
      </c>
      <c r="C2" s="3" t="s">
        <v>60</v>
      </c>
      <c r="D2" s="3" t="s">
        <v>61</v>
      </c>
      <c r="F2" s="3" t="s">
        <v>59</v>
      </c>
      <c r="G2" s="3" t="s">
        <v>62</v>
      </c>
      <c r="H2" s="3" t="s">
        <v>60</v>
      </c>
      <c r="I2" s="3" t="s">
        <v>61</v>
      </c>
    </row>
    <row r="3" spans="1:9" x14ac:dyDescent="0.6">
      <c r="A3" s="3" t="s">
        <v>63</v>
      </c>
      <c r="B3" s="6">
        <v>5500</v>
      </c>
      <c r="C3" s="6">
        <v>1200</v>
      </c>
      <c r="D3" s="6">
        <v>1850</v>
      </c>
      <c r="F3" s="3" t="s">
        <v>274</v>
      </c>
      <c r="G3" s="36">
        <v>4980</v>
      </c>
      <c r="H3" s="36">
        <v>1260</v>
      </c>
      <c r="I3" s="36">
        <v>1210</v>
      </c>
    </row>
    <row r="4" spans="1:9" x14ac:dyDescent="0.6">
      <c r="A4" s="3" t="s">
        <v>64</v>
      </c>
      <c r="B4" s="6">
        <v>3100</v>
      </c>
      <c r="C4" s="6">
        <v>800</v>
      </c>
      <c r="D4" s="6">
        <v>500</v>
      </c>
      <c r="F4" s="3" t="s">
        <v>275</v>
      </c>
      <c r="G4" s="36">
        <v>2760</v>
      </c>
      <c r="H4" s="36">
        <v>690</v>
      </c>
      <c r="I4" s="36">
        <v>640</v>
      </c>
    </row>
    <row r="5" spans="1:9" x14ac:dyDescent="0.6">
      <c r="A5" s="3" t="s">
        <v>65</v>
      </c>
      <c r="B5" s="6">
        <v>4800</v>
      </c>
      <c r="C5" s="6">
        <v>1100</v>
      </c>
      <c r="D5" s="6">
        <v>1200</v>
      </c>
    </row>
    <row r="6" spans="1:9" x14ac:dyDescent="0.6">
      <c r="A6" s="3" t="s">
        <v>66</v>
      </c>
      <c r="B6" s="6">
        <v>2500</v>
      </c>
      <c r="C6" s="6">
        <v>600</v>
      </c>
      <c r="D6" s="6">
        <v>400</v>
      </c>
    </row>
    <row r="7" spans="1:9" x14ac:dyDescent="0.6">
      <c r="A7" s="3" t="s">
        <v>67</v>
      </c>
      <c r="B7" s="6">
        <v>5200</v>
      </c>
      <c r="C7" s="6">
        <v>1500</v>
      </c>
      <c r="D7" s="6">
        <v>950</v>
      </c>
    </row>
    <row r="9" spans="1:9" x14ac:dyDescent="0.6">
      <c r="A9" s="7" t="s">
        <v>57</v>
      </c>
    </row>
    <row r="10" spans="1:9" x14ac:dyDescent="0.6">
      <c r="A10" s="3" t="s">
        <v>59</v>
      </c>
      <c r="B10" s="3" t="s">
        <v>62</v>
      </c>
      <c r="C10" s="3" t="s">
        <v>60</v>
      </c>
      <c r="D10" s="3" t="s">
        <v>61</v>
      </c>
    </row>
    <row r="11" spans="1:9" x14ac:dyDescent="0.6">
      <c r="A11" s="3" t="s">
        <v>68</v>
      </c>
      <c r="B11" s="6">
        <v>2800</v>
      </c>
      <c r="C11" s="6">
        <v>700</v>
      </c>
      <c r="D11" s="6">
        <v>600</v>
      </c>
    </row>
    <row r="12" spans="1:9" x14ac:dyDescent="0.6">
      <c r="A12" s="3" t="s">
        <v>69</v>
      </c>
      <c r="B12" s="6">
        <v>4500</v>
      </c>
      <c r="C12" s="6">
        <v>1300</v>
      </c>
      <c r="D12" s="6">
        <v>1100</v>
      </c>
    </row>
    <row r="13" spans="1:9" x14ac:dyDescent="0.6">
      <c r="A13" s="3" t="s">
        <v>70</v>
      </c>
      <c r="B13" s="6">
        <v>2000</v>
      </c>
      <c r="C13" s="6">
        <v>500</v>
      </c>
      <c r="D13" s="6">
        <v>1150</v>
      </c>
    </row>
    <row r="14" spans="1:9" x14ac:dyDescent="0.6">
      <c r="A14" s="3" t="s">
        <v>71</v>
      </c>
      <c r="B14" s="6">
        <v>3400</v>
      </c>
      <c r="C14" s="6">
        <v>850</v>
      </c>
      <c r="D14" s="6">
        <v>550</v>
      </c>
    </row>
    <row r="15" spans="1:9" x14ac:dyDescent="0.6">
      <c r="A15" s="3" t="s">
        <v>72</v>
      </c>
      <c r="B15" s="6">
        <v>4900</v>
      </c>
      <c r="C15" s="6">
        <v>1200</v>
      </c>
      <c r="D15" s="6">
        <v>950</v>
      </c>
    </row>
  </sheetData>
  <dataConsolidate function="average" leftLabels="1" topLabels="1">
    <dataRefs count="2">
      <dataRef ref="A2:D7" sheet="분석작업-2"/>
      <dataRef ref="A10:D15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379-BA0C-473A-8573-2066EE1C55C4}">
  <dimension ref="A1:F12"/>
  <sheetViews>
    <sheetView workbookViewId="0">
      <selection activeCell="F4" sqref="F4:F12"/>
    </sheetView>
  </sheetViews>
  <sheetFormatPr defaultRowHeight="16.899999999999999" x14ac:dyDescent="0.6"/>
  <cols>
    <col min="1" max="1" width="12.3125" bestFit="1" customWidth="1"/>
  </cols>
  <sheetData>
    <row r="1" spans="1:6" ht="20.65" x14ac:dyDescent="0.6">
      <c r="A1" s="28" t="s">
        <v>73</v>
      </c>
      <c r="B1" s="28"/>
      <c r="C1" s="28"/>
      <c r="D1" s="28"/>
      <c r="E1" s="28"/>
      <c r="F1" s="28"/>
    </row>
    <row r="3" spans="1:6" x14ac:dyDescent="0.6">
      <c r="A3" s="3" t="s">
        <v>97</v>
      </c>
      <c r="B3" s="3" t="s">
        <v>74</v>
      </c>
      <c r="C3" s="27" t="s">
        <v>75</v>
      </c>
      <c r="D3" s="3" t="s">
        <v>76</v>
      </c>
      <c r="E3" s="27" t="s">
        <v>77</v>
      </c>
      <c r="F3" s="3" t="s">
        <v>78</v>
      </c>
    </row>
    <row r="4" spans="1:6" x14ac:dyDescent="0.6">
      <c r="A4" s="3" t="s">
        <v>79</v>
      </c>
      <c r="B4" s="3" t="s">
        <v>80</v>
      </c>
      <c r="C4" s="27">
        <v>10</v>
      </c>
      <c r="D4" s="3">
        <v>1</v>
      </c>
      <c r="E4" s="27">
        <v>9</v>
      </c>
      <c r="F4" s="3">
        <f>C4*3+D4</f>
        <v>31</v>
      </c>
    </row>
    <row r="5" spans="1:6" x14ac:dyDescent="0.6">
      <c r="A5" s="3" t="s">
        <v>81</v>
      </c>
      <c r="B5" s="3" t="s">
        <v>82</v>
      </c>
      <c r="C5" s="27">
        <v>8</v>
      </c>
      <c r="D5" s="3">
        <v>2</v>
      </c>
      <c r="E5" s="27">
        <v>10</v>
      </c>
      <c r="F5" s="3">
        <f t="shared" ref="F5:F12" si="0">C5*3+D5</f>
        <v>26</v>
      </c>
    </row>
    <row r="6" spans="1:6" x14ac:dyDescent="0.6">
      <c r="A6" s="3" t="s">
        <v>83</v>
      </c>
      <c r="B6" s="3" t="s">
        <v>84</v>
      </c>
      <c r="C6" s="27">
        <v>6</v>
      </c>
      <c r="D6" s="3">
        <v>3</v>
      </c>
      <c r="E6" s="27">
        <v>11</v>
      </c>
      <c r="F6" s="3">
        <f t="shared" si="0"/>
        <v>21</v>
      </c>
    </row>
    <row r="7" spans="1:6" x14ac:dyDescent="0.6">
      <c r="A7" s="3" t="s">
        <v>85</v>
      </c>
      <c r="B7" s="3" t="s">
        <v>86</v>
      </c>
      <c r="C7" s="27">
        <v>7</v>
      </c>
      <c r="D7" s="3">
        <v>1</v>
      </c>
      <c r="E7" s="27">
        <v>12</v>
      </c>
      <c r="F7" s="3">
        <f t="shared" si="0"/>
        <v>22</v>
      </c>
    </row>
    <row r="8" spans="1:6" x14ac:dyDescent="0.6">
      <c r="A8" s="3" t="s">
        <v>87</v>
      </c>
      <c r="B8" s="3" t="s">
        <v>88</v>
      </c>
      <c r="C8" s="27">
        <v>13</v>
      </c>
      <c r="D8" s="3">
        <v>0</v>
      </c>
      <c r="E8" s="27">
        <v>7</v>
      </c>
      <c r="F8" s="3">
        <f t="shared" si="0"/>
        <v>39</v>
      </c>
    </row>
    <row r="9" spans="1:6" x14ac:dyDescent="0.6">
      <c r="A9" s="3" t="s">
        <v>89</v>
      </c>
      <c r="B9" s="3" t="s">
        <v>90</v>
      </c>
      <c r="C9" s="27">
        <v>11</v>
      </c>
      <c r="D9" s="3">
        <v>1</v>
      </c>
      <c r="E9" s="27">
        <v>8</v>
      </c>
      <c r="F9" s="3">
        <f t="shared" si="0"/>
        <v>34</v>
      </c>
    </row>
    <row r="10" spans="1:6" x14ac:dyDescent="0.6">
      <c r="A10" s="3" t="s">
        <v>91</v>
      </c>
      <c r="B10" s="3" t="s">
        <v>92</v>
      </c>
      <c r="C10" s="27">
        <v>9</v>
      </c>
      <c r="D10" s="3">
        <v>2</v>
      </c>
      <c r="E10" s="27">
        <v>9</v>
      </c>
      <c r="F10" s="3">
        <f t="shared" si="0"/>
        <v>29</v>
      </c>
    </row>
    <row r="11" spans="1:6" x14ac:dyDescent="0.6">
      <c r="A11" s="3" t="s">
        <v>93</v>
      </c>
      <c r="B11" s="3" t="s">
        <v>94</v>
      </c>
      <c r="C11" s="27">
        <v>8</v>
      </c>
      <c r="D11" s="3">
        <v>1</v>
      </c>
      <c r="E11" s="27">
        <v>11</v>
      </c>
      <c r="F11" s="3">
        <f t="shared" si="0"/>
        <v>25</v>
      </c>
    </row>
    <row r="12" spans="1:6" x14ac:dyDescent="0.6">
      <c r="A12" s="3" t="s">
        <v>95</v>
      </c>
      <c r="B12" s="3" t="s">
        <v>96</v>
      </c>
      <c r="C12" s="27">
        <v>10</v>
      </c>
      <c r="D12" s="3">
        <v>0</v>
      </c>
      <c r="E12" s="27">
        <v>10</v>
      </c>
      <c r="F12" s="3">
        <f t="shared" si="0"/>
        <v>30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승점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73AB2-1AEC-474A-AC88-6058A3024951}">
  <dimension ref="A1:F9"/>
  <sheetViews>
    <sheetView topLeftCell="A6" workbookViewId="0">
      <selection activeCell="M19" sqref="M19"/>
    </sheetView>
  </sheetViews>
  <sheetFormatPr defaultRowHeight="16.899999999999999" x14ac:dyDescent="0.6"/>
  <cols>
    <col min="2" max="2" width="10.4375" bestFit="1" customWidth="1"/>
  </cols>
  <sheetData>
    <row r="1" spans="1:6" ht="20.65" x14ac:dyDescent="0.6">
      <c r="A1" s="28" t="s">
        <v>119</v>
      </c>
      <c r="B1" s="28"/>
      <c r="C1" s="28"/>
      <c r="D1" s="28"/>
      <c r="E1" s="28"/>
      <c r="F1" s="28"/>
    </row>
    <row r="3" spans="1:6" x14ac:dyDescent="0.6">
      <c r="A3" s="3" t="s">
        <v>98</v>
      </c>
      <c r="B3" s="3" t="s">
        <v>99</v>
      </c>
      <c r="C3" s="3" t="s">
        <v>114</v>
      </c>
      <c r="D3" s="3" t="s">
        <v>113</v>
      </c>
      <c r="E3" s="3" t="s">
        <v>100</v>
      </c>
      <c r="F3" s="3" t="s">
        <v>101</v>
      </c>
    </row>
    <row r="4" spans="1:6" x14ac:dyDescent="0.6">
      <c r="A4" s="3" t="s">
        <v>102</v>
      </c>
      <c r="B4" s="3" t="s">
        <v>117</v>
      </c>
      <c r="C4" s="3" t="s">
        <v>103</v>
      </c>
      <c r="D4" s="3">
        <v>12</v>
      </c>
      <c r="E4" s="8">
        <v>45000</v>
      </c>
      <c r="F4" s="8">
        <v>56000</v>
      </c>
    </row>
    <row r="5" spans="1:6" x14ac:dyDescent="0.6">
      <c r="A5" s="3" t="s">
        <v>104</v>
      </c>
      <c r="B5" s="3" t="s">
        <v>105</v>
      </c>
      <c r="C5" s="3" t="s">
        <v>106</v>
      </c>
      <c r="D5" s="3">
        <v>12</v>
      </c>
      <c r="E5" s="8">
        <v>40000</v>
      </c>
      <c r="F5" s="8">
        <v>38000</v>
      </c>
    </row>
    <row r="6" spans="1:6" x14ac:dyDescent="0.6">
      <c r="A6" s="3" t="s">
        <v>107</v>
      </c>
      <c r="B6" s="3" t="s">
        <v>115</v>
      </c>
      <c r="C6" s="3" t="s">
        <v>108</v>
      </c>
      <c r="D6" s="3">
        <v>12</v>
      </c>
      <c r="E6" s="8">
        <v>38000</v>
      </c>
      <c r="F6" s="8">
        <v>42000</v>
      </c>
    </row>
    <row r="7" spans="1:6" x14ac:dyDescent="0.6">
      <c r="A7" s="3" t="s">
        <v>102</v>
      </c>
      <c r="B7" s="3" t="s">
        <v>109</v>
      </c>
      <c r="C7" s="3" t="s">
        <v>110</v>
      </c>
      <c r="D7" s="3">
        <v>10</v>
      </c>
      <c r="E7" s="8">
        <v>35000</v>
      </c>
      <c r="F7" s="8">
        <v>30000</v>
      </c>
    </row>
    <row r="8" spans="1:6" x14ac:dyDescent="0.6">
      <c r="A8" s="3" t="s">
        <v>118</v>
      </c>
      <c r="B8" s="3" t="s">
        <v>116</v>
      </c>
      <c r="C8" s="3" t="s">
        <v>111</v>
      </c>
      <c r="D8" s="3">
        <v>12</v>
      </c>
      <c r="E8" s="8">
        <v>42000</v>
      </c>
      <c r="F8" s="8">
        <v>43000</v>
      </c>
    </row>
    <row r="9" spans="1:6" x14ac:dyDescent="0.6">
      <c r="A9" s="3" t="s">
        <v>118</v>
      </c>
      <c r="B9" s="3" t="s">
        <v>121</v>
      </c>
      <c r="C9" s="3" t="s">
        <v>112</v>
      </c>
      <c r="D9" s="3">
        <v>16</v>
      </c>
      <c r="E9" s="8">
        <v>30000</v>
      </c>
      <c r="F9" s="8">
        <v>35000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종찬 이</cp:lastModifiedBy>
  <dcterms:created xsi:type="dcterms:W3CDTF">2024-04-04T05:45:49Z</dcterms:created>
  <dcterms:modified xsi:type="dcterms:W3CDTF">2026-11-04T10:13:30Z</dcterms:modified>
</cp:coreProperties>
</file>