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ji\Downloads\"/>
    </mc:Choice>
  </mc:AlternateContent>
  <xr:revisionPtr revIDLastSave="0" documentId="13_ncr:1_{75794130-1651-4ACF-B160-2EA0FABD8F4D}" xr6:coauthVersionLast="47" xr6:coauthVersionMax="47" xr10:uidLastSave="{00000000-0000-0000-0000-000000000000}"/>
  <bookViews>
    <workbookView xWindow="-110" yWindow="-110" windowWidth="25820" windowHeight="15620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eta.COUNTIF" hidden="1" xlm="1">#NAME?</definedName>
  </definedNames>
  <calcPr calcId="191029"/>
  <pivotCaches>
    <pivotCache cacheId="3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4" l="1"/>
  <c r="E29" i="4"/>
  <c r="E30" i="4"/>
  <c r="E31" i="4"/>
  <c r="E32" i="4"/>
  <c r="E33" i="4"/>
  <c r="E34" i="4"/>
  <c r="E35" i="4"/>
  <c r="E36" i="4"/>
  <c r="E37" i="4"/>
  <c r="E28" i="4"/>
  <c r="H27" i="4"/>
  <c r="E4" i="4"/>
  <c r="E5" i="4"/>
  <c r="E6" i="4"/>
  <c r="E7" i="4"/>
  <c r="E8" i="4"/>
  <c r="E9" i="4"/>
  <c r="E10" i="4"/>
  <c r="E11" i="4"/>
  <c r="E3" i="4"/>
  <c r="H5" i="8"/>
  <c r="H6" i="8"/>
  <c r="H7" i="8"/>
  <c r="H8" i="8"/>
  <c r="H9" i="8"/>
  <c r="H10" i="8"/>
  <c r="H11" i="8"/>
  <c r="H4" i="8"/>
  <c r="F5" i="7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<sst xmlns="http://schemas.openxmlformats.org/spreadsheetml/2006/main" count="337" uniqueCount="274">
  <si>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</si>
  <si>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</si>
  <si>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</si>
  <si>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</si>
  <si>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</si>
  <si>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</si>
  <si>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</si>
  <si>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</si>
  <si>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</si>
  <si>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</si>
  <si>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</si>
  <si>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</si>
  <si>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</si>
  <si>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</si>
  <si>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</si>
  <si>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</si>
  <si>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</si>
  <si>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</si>
  <si>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</si>
  <si>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</si>
  <si>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</si>
  <si>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</si>
  <si>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</si>
  <si>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</si>
  <si>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</si>
  <si>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</si>
  <si>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</si>
  <si>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</si>
  <si>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</si>
  <si>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</si>
  <si>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</si>
  <si>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</si>
  <si>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</si>
  <si>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</si>
  <si>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</si>
  <si>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</si>
  <si>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</si>
  <si>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</si>
  <si>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</si>
  <si>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</si>
  <si>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</si>
  <si>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</si>
  <si>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</si>
  <si>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</si>
  <si>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</si>
  <si>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</si>
  <si>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</si>
  <si>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</si>
  <si>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</si>
  <si>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</si>
  <si>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</si>
  <si>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</si>
  <si>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</si>
  <si>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</si>
  <si>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</si>
  <si>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</si>
  <si>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</si>
  <si>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</si>
  <si>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</si>
  <si>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</si>
  <si>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</si>
  <si>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</si>
  <si>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</si>
  <si>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</si>
  <si>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</si>
  <si>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</si>
  <si>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</si>
  <si>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</si>
  <si>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</si>
  <si>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</si>
  <si>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</si>
  <si>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</si>
  <si>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</si>
  <si>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</si>
  <si>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</si>
  <si>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</si>
  <si>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</si>
  <si>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</si>
  <si>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</si>
  <si>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</si>
  <si>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</si>
  <si>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</si>
  <si>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</si>
  <si>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</si>
  <si>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</si>
  <si>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</si>
  <si>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</si>
  <si>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</si>
  <si>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</si>
  <si>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</si>
  <si>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</si>
  <si>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</si>
  <si>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</si>
  <si>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</si>
  <si>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</si>
  <si>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</si>
  <si>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</si>
  <si>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</si>
  <si>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</si>
  <si>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</si>
  <si>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</si>
  <si>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</si>
  <si>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</si>
  <si>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</si>
  <si>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</si>
  <si>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</si>
  <si>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</si>
  <si>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</si>
  <si>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</si>
  <si>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</si>
  <si>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</si>
  <si>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</si>
  <si>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</si>
  <si>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</si>
  <si>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</si>
  <si>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</si>
  <si>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</si>
  <si>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</si>
  <si>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</si>
  <si>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</si>
  <si>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</si>
  <si>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</si>
  <si>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</si>
  <si>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</si>
  <si>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</si>
  <si>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</si>
  <si>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</si>
  <si>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</si>
  <si>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</si>
  <si>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</si>
  <si>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</si>
  <si>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</si>
  <si>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</si>
  <si>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</si>
  <si>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</si>
  <si>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</si>
  <si>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</si>
  <si>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</si>
  <si>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</si>
  <si>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</si>
  <si>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</si>
  <si>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</si>
  <si>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</si>
  <si>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</si>
  <si>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</si>
  <si>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</si>
  <si>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</si>
  <si>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</si>
  <si>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</si>
  <si>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</si>
  <si>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</si>
  <si>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</si>
  <si>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</si>
  <si>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</si>
  <si>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</si>
  <si>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</si>
  <si>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</si>
  <si>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</si>
  <si>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</si>
  <si>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</si>
  <si>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</si>
  <si>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</si>
  <si>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</si>
  <si>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</si>
  <si>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</si>
  <si>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</si>
  <si>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</si>
  <si>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</si>
  <si>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</si>
  <si>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</si>
  <si>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</si>
  <si>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</si>
  <si>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</si>
  <si>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</si>
  <si>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</si>
  <si>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</si>
  <si>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</si>
  <si>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</si>
  <si>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</si>
  <si>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</si>
  <si>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</si>
  <si>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</si>
  <si>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</si>
  <si>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</si>
  <si>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</si>
  <si>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</si>
  <si>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</si>
  <si>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</si>
  <si>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</si>
  <si>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</si>
  <si>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</si>
  <si>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</si>
  <si>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</si>
  <si>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</si>
  <si>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</si>
  <si>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</si>
  <si>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</si>
  <si>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</si>
  <si>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</si>
  <si>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</si>
  <si>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</si>
  <si>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</si>
  <si>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</si>
  <si>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</si>
  <si>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</si>
  <si>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</si>
  <si>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</si>
  <si>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</si>
  <si>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</si>
  <si>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</si>
  <si>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</si>
  <si>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</si>
  <si>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</si>
  <si>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</si>
  <si>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</si>
  <si>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</si>
  <si>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</si>
  <si>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</si>
  <si>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</si>
  <si>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</si>
  <si>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</si>
  <si>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</si>
  <si>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</si>
  <si>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</si>
  <si>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</si>
  <si>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</si>
  <si>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</si>
  <si>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</si>
  <si>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</si>
  <si>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</si>
  <si>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</si>
  <si>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</si>
  <si>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</si>
  <si>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</si>
  <si>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</si>
  <si>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</si>
  <si>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</si>
  <si>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</si>
  <si>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</si>
  <si>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</si>
  <si>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</si>
  <si>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</si>
  <si>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</si>
  <si>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</si>
  <si>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</si>
  <si>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</si>
  <si>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</si>
  <si>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</si>
  <si>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</si>
  <si>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plam-927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</si>
  <si>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</si>
  <si>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</si>
  <si>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</si>
  <si>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입사일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</si>
  <si>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</si>
  <si>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</si>
  <si>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</si>
  <si>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</si>
  <si>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연락처</t>
    <phoneticPr fontId="1" type="noConversion"/>
  </si>
  <si>
    <t>02) 324-8245</t>
    <phoneticPr fontId="1" type="noConversion"/>
  </si>
  <si>
    <t>02) 695-7570</t>
    <phoneticPr fontId="1" type="noConversion"/>
  </si>
  <si>
    <t>02) 591-4884</t>
    <phoneticPr fontId="1" type="noConversion"/>
  </si>
  <si>
    <t>02) 482-7164</t>
    <phoneticPr fontId="1" type="noConversion"/>
  </si>
  <si>
    <t>전년도실적</t>
    <phoneticPr fontId="1" type="noConversion"/>
  </si>
  <si>
    <t>區分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</si>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</sst>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7" formatCode="0.0%"/>
    <numFmt numFmtId="178" formatCode="#,##0_);[Red]\(#,##0\)"/>
    <numFmt numFmtId="179" formatCode="0.0"/>
    <numFmt numFmtId="180" formatCode="#,##0_ "/>
    <numFmt numFmtId="183" formatCode="&quot;*&quot;0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183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3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6" fillId="3" borderId="1" xfId="3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차트작업!$B$4:$B$9</c15:sqref>
                  </c15:fullRef>
                </c:ext>
              </c:extLst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419100</xdr:colOff>
          <xdr:row>1</xdr:row>
          <xdr:rowOff>209550</xdr:rowOff>
        </xdr:from>
        <xdr:to>
          <xdr:col>9</xdr:col>
          <xdr:colOff>800100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6350</xdr:colOff>
      <xdr:row>4</xdr:row>
      <xdr:rowOff>12700</xdr:rowOff>
    </xdr:from>
    <xdr:to>
      <xdr:col>10</xdr:col>
      <xdr:colOff>12700</xdr:colOff>
      <xdr:row>6</xdr:row>
      <xdr:rowOff>12700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F114E8B-86BA-9A05-CE21-6C628586D4D1}"/>
            </a:ext>
          </a:extLst>
        </xdr:cNvPr>
        <xdr:cNvSpPr/>
      </xdr:nvSpPr>
      <xdr:spPr>
        <a:xfrm>
          <a:off x="4870450" y="927100"/>
          <a:ext cx="8128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목윤지" refreshedDate="46212.557753703702" createdVersion="8" refreshedVersion="8" minRefreshableVersion="3" recordCount="11" xr:uid="{839E95BD-35C3-4653-BB6F-ABC2230BBAEC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7563C3-5A93-446F-97CE-F6E90F857FB6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2"/>
        <item x="3"/>
        <item x="1"/>
        <item x="0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41"/>
    <dataField name="최대 : 성과급" fld="5" subtotal="max" baseField="3" baseItem="0" numFmtId="41"/>
    <dataField name="최대 : 실수령액" fld="6" subtotal="max" baseField="3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>
      <selection activeCell="G8" sqref="G8"/>
    </sheetView>
  </sheetViews>
  <sheetFormatPr defaultRowHeight="17" x14ac:dyDescent="0.45"/>
  <cols>
    <col min="5" max="5" width="11.6640625" bestFit="1" customWidth="1"/>
    <col min="6" max="6" width="12.33203125" bestFit="1" customWidth="1"/>
    <col min="7" max="7" width="10.4140625" bestFit="1" customWidth="1"/>
  </cols>
  <sheetData>
    <row r="1" spans="1:7" x14ac:dyDescent="0.45">
      <c r="A1" t="s">
        <v>3</v>
      </c>
    </row>
    <row r="3" spans="1:7" x14ac:dyDescent="0.45">
      <c r="A3" t="s">
        <v>1</v>
      </c>
      <c r="B3" t="s">
        <v>0</v>
      </c>
      <c r="C3" t="s">
        <v>2</v>
      </c>
      <c r="D3" t="s">
        <v>4</v>
      </c>
      <c r="E3" t="s">
        <v>253</v>
      </c>
      <c r="F3" t="s">
        <v>258</v>
      </c>
      <c r="G3" t="s">
        <v>263</v>
      </c>
    </row>
    <row r="4" spans="1:7" x14ac:dyDescent="0.45">
      <c r="A4" t="s">
        <v>242</v>
      </c>
      <c r="B4" t="s">
        <v>246</v>
      </c>
      <c r="C4" t="s">
        <v>5</v>
      </c>
      <c r="D4" t="s">
        <v>251</v>
      </c>
      <c r="E4" t="s">
        <v>254</v>
      </c>
      <c r="F4" t="s">
        <v>259</v>
      </c>
      <c r="G4" s="1">
        <v>712543</v>
      </c>
    </row>
    <row r="5" spans="1:7" x14ac:dyDescent="0.45">
      <c r="A5" t="s">
        <v>243</v>
      </c>
      <c r="B5" t="s">
        <v>247</v>
      </c>
      <c r="C5" t="s">
        <v>6</v>
      </c>
      <c r="D5" t="s">
        <v>252</v>
      </c>
      <c r="E5" t="s">
        <v>255</v>
      </c>
      <c r="F5" t="s">
        <v>260</v>
      </c>
      <c r="G5" s="1">
        <v>266894</v>
      </c>
    </row>
    <row r="6" spans="1:7" x14ac:dyDescent="0.45">
      <c r="A6" t="s">
        <v>244</v>
      </c>
      <c r="B6" t="s">
        <v>248</v>
      </c>
      <c r="C6" t="s">
        <v>250</v>
      </c>
      <c r="D6" t="s">
        <v>251</v>
      </c>
      <c r="E6" t="s">
        <v>256</v>
      </c>
      <c r="F6" t="s">
        <v>261</v>
      </c>
      <c r="G6" s="1">
        <v>599070</v>
      </c>
    </row>
    <row r="7" spans="1:7" x14ac:dyDescent="0.45">
      <c r="A7" t="s">
        <v>245</v>
      </c>
      <c r="B7" t="s">
        <v>249</v>
      </c>
      <c r="C7" t="s">
        <v>7</v>
      </c>
      <c r="D7" t="s">
        <v>252</v>
      </c>
      <c r="E7" t="s">
        <v>257</v>
      </c>
      <c r="F7" t="s">
        <v>262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H11" sqref="H11"/>
    </sheetView>
  </sheetViews>
  <sheetFormatPr defaultRowHeight="17" x14ac:dyDescent="0.45"/>
  <cols>
    <col min="2" max="2" width="10.4140625" bestFit="1" customWidth="1"/>
    <col min="5" max="5" width="11.08203125" customWidth="1"/>
    <col min="6" max="6" width="10.4140625" bestFit="1" customWidth="1"/>
  </cols>
  <sheetData>
    <row r="1" spans="1:6" ht="30" customHeight="1" thickBot="1" x14ac:dyDescent="0.5">
      <c r="A1" s="25" t="s">
        <v>133</v>
      </c>
      <c r="B1" s="25"/>
      <c r="C1" s="25"/>
      <c r="D1" s="25"/>
      <c r="E1" s="25"/>
      <c r="F1" s="25"/>
    </row>
    <row r="2" spans="1:6" ht="18" thickTop="1" thickBot="1" x14ac:dyDescent="0.5"/>
    <row r="3" spans="1:6" x14ac:dyDescent="0.45">
      <c r="A3" s="28" t="s">
        <v>264</v>
      </c>
      <c r="B3" s="29" t="s">
        <v>137</v>
      </c>
      <c r="C3" s="29" t="s">
        <v>138</v>
      </c>
      <c r="D3" s="29" t="s">
        <v>139</v>
      </c>
      <c r="E3" s="29" t="s">
        <v>141</v>
      </c>
      <c r="F3" s="30" t="s">
        <v>140</v>
      </c>
    </row>
    <row r="4" spans="1:6" x14ac:dyDescent="0.45">
      <c r="A4" s="31" t="s">
        <v>134</v>
      </c>
      <c r="B4" s="3" t="s">
        <v>142</v>
      </c>
      <c r="C4" s="3" t="s">
        <v>152</v>
      </c>
      <c r="D4" s="26">
        <v>8</v>
      </c>
      <c r="E4" s="27">
        <v>45815</v>
      </c>
      <c r="F4" s="32" t="s">
        <v>151</v>
      </c>
    </row>
    <row r="5" spans="1:6" x14ac:dyDescent="0.45">
      <c r="A5" s="31"/>
      <c r="B5" s="3" t="s">
        <v>143</v>
      </c>
      <c r="C5" s="3" t="s">
        <v>153</v>
      </c>
      <c r="D5" s="26">
        <v>10</v>
      </c>
      <c r="E5" s="27">
        <v>45815</v>
      </c>
      <c r="F5" s="32"/>
    </row>
    <row r="6" spans="1:6" x14ac:dyDescent="0.45">
      <c r="A6" s="31"/>
      <c r="B6" s="3" t="s">
        <v>144</v>
      </c>
      <c r="C6" s="3" t="s">
        <v>154</v>
      </c>
      <c r="D6" s="26">
        <v>9</v>
      </c>
      <c r="E6" s="27">
        <v>45816</v>
      </c>
      <c r="F6" s="32"/>
    </row>
    <row r="7" spans="1:6" x14ac:dyDescent="0.45">
      <c r="A7" s="31" t="s">
        <v>135</v>
      </c>
      <c r="B7" s="3" t="s">
        <v>145</v>
      </c>
      <c r="C7" s="3" t="s">
        <v>155</v>
      </c>
      <c r="D7" s="26">
        <v>7</v>
      </c>
      <c r="E7" s="27">
        <v>45815</v>
      </c>
      <c r="F7" s="32" t="s">
        <v>160</v>
      </c>
    </row>
    <row r="8" spans="1:6" x14ac:dyDescent="0.45">
      <c r="A8" s="31"/>
      <c r="B8" s="3" t="s">
        <v>146</v>
      </c>
      <c r="C8" s="3" t="s">
        <v>156</v>
      </c>
      <c r="D8" s="26">
        <v>10</v>
      </c>
      <c r="E8" s="27">
        <v>45816</v>
      </c>
      <c r="F8" s="32"/>
    </row>
    <row r="9" spans="1:6" x14ac:dyDescent="0.45">
      <c r="A9" s="31" t="s">
        <v>136</v>
      </c>
      <c r="B9" s="3" t="s">
        <v>147</v>
      </c>
      <c r="C9" s="3" t="s">
        <v>157</v>
      </c>
      <c r="D9" s="26">
        <v>8</v>
      </c>
      <c r="E9" s="27">
        <v>45815</v>
      </c>
      <c r="F9" s="32" t="s">
        <v>150</v>
      </c>
    </row>
    <row r="10" spans="1:6" x14ac:dyDescent="0.45">
      <c r="A10" s="31"/>
      <c r="B10" s="3" t="s">
        <v>148</v>
      </c>
      <c r="C10" s="3" t="s">
        <v>158</v>
      </c>
      <c r="D10" s="26">
        <v>11</v>
      </c>
      <c r="E10" s="27">
        <v>45816</v>
      </c>
      <c r="F10" s="32"/>
    </row>
    <row r="11" spans="1:6" ht="17.5" thickBot="1" x14ac:dyDescent="0.5">
      <c r="A11" s="33"/>
      <c r="B11" s="34" t="s">
        <v>149</v>
      </c>
      <c r="C11" s="34" t="s">
        <v>159</v>
      </c>
      <c r="D11" s="35">
        <v>12</v>
      </c>
      <c r="E11" s="36">
        <v>45816</v>
      </c>
      <c r="F11" s="37"/>
    </row>
  </sheetData>
  <mergeCells count="7">
    <mergeCell ref="A1:F1"/>
    <mergeCell ref="F9:F11"/>
    <mergeCell ref="F7:F8"/>
    <mergeCell ref="F4:F6"/>
    <mergeCell ref="A9:A11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workbookViewId="0">
      <selection activeCell="H12" sqref="H12"/>
    </sheetView>
  </sheetViews>
  <sheetFormatPr defaultRowHeight="17" x14ac:dyDescent="0.45"/>
  <cols>
    <col min="7" max="7" width="13.58203125" customWidth="1"/>
  </cols>
  <sheetData>
    <row r="1" spans="1:7" ht="21" x14ac:dyDescent="0.45">
      <c r="A1" s="17" t="s">
        <v>161</v>
      </c>
      <c r="B1" s="17"/>
      <c r="C1" s="17"/>
      <c r="D1" s="17"/>
      <c r="E1" s="17"/>
      <c r="F1" s="17"/>
      <c r="G1" s="17"/>
    </row>
    <row r="3" spans="1:7" x14ac:dyDescent="0.45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45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45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45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45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45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45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45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45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45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45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45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45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3">
    <cfRule type="expression" dxfId="1" priority="2">
      <formula>$E4&lt;$F4</formula>
    </cfRule>
  </conditionalFormatting>
  <conditionalFormatting sqref="A4:G15">
    <cfRule type="expression" dxfId="0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tabSelected="1" workbookViewId="0">
      <selection activeCell="E15" sqref="E15"/>
    </sheetView>
  </sheetViews>
  <sheetFormatPr defaultRowHeight="17" x14ac:dyDescent="0.45"/>
  <cols>
    <col min="3" max="3" width="13.6640625" bestFit="1" customWidth="1"/>
    <col min="5" max="5" width="10.75" bestFit="1" customWidth="1"/>
    <col min="7" max="7" width="8.6640625" customWidth="1"/>
    <col min="8" max="12" width="9.58203125" customWidth="1"/>
  </cols>
  <sheetData>
    <row r="1" spans="1:13" x14ac:dyDescent="0.45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5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5">
      <c r="A3" s="3" t="s">
        <v>124</v>
      </c>
      <c r="B3" s="3">
        <v>67</v>
      </c>
      <c r="C3" s="3">
        <v>71</v>
      </c>
      <c r="D3" s="10">
        <f>AVERAGE(B3:C3)</f>
        <v>69</v>
      </c>
      <c r="E3" s="3" t="str">
        <f>IF(AND(COUNTIF(B3,"&gt;=40")=1,COUNTIF(C3,"&gt;=40")=1,COUNTIF(D3,"&gt;=60")=1),"합격","불합격")</f>
        <v>합격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/>
    </row>
    <row r="4" spans="1:13" x14ac:dyDescent="0.45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 t="str">
        <f t="shared" ref="E4:E11" si="1">IF(AND(COUNTIF(B4,"&gt;=40")=1,COUNTIF(C4,"&gt;=40")=1,COUNTIF(D4,"&gt;=60")=1),"합격","불합격")</f>
        <v>합격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5">
      <c r="A5" s="3" t="s">
        <v>126</v>
      </c>
      <c r="B5" s="3">
        <v>87</v>
      </c>
      <c r="C5" s="3">
        <v>38</v>
      </c>
      <c r="D5" s="10">
        <f t="shared" si="0"/>
        <v>62.5</v>
      </c>
      <c r="E5" s="3" t="str">
        <f t="shared" si="1"/>
        <v>불합격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5">
      <c r="A6" s="3" t="s">
        <v>127</v>
      </c>
      <c r="B6" s="3">
        <v>92</v>
      </c>
      <c r="C6" s="3">
        <v>95</v>
      </c>
      <c r="D6" s="10">
        <f t="shared" si="0"/>
        <v>93.5</v>
      </c>
      <c r="E6" s="3" t="str">
        <f t="shared" si="1"/>
        <v>합격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5">
      <c r="A7" s="3" t="s">
        <v>128</v>
      </c>
      <c r="B7" s="3">
        <v>93</v>
      </c>
      <c r="C7" s="3">
        <v>90</v>
      </c>
      <c r="D7" s="10">
        <f t="shared" si="0"/>
        <v>91.5</v>
      </c>
      <c r="E7" s="3" t="str">
        <f t="shared" si="1"/>
        <v>합격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5">
      <c r="A8" s="3" t="s">
        <v>129</v>
      </c>
      <c r="B8" s="3">
        <v>46</v>
      </c>
      <c r="C8" s="3">
        <v>50</v>
      </c>
      <c r="D8" s="10">
        <f t="shared" si="0"/>
        <v>48</v>
      </c>
      <c r="E8" s="3" t="str">
        <f t="shared" si="1"/>
        <v>불합격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5">
      <c r="A9" s="3" t="s">
        <v>130</v>
      </c>
      <c r="B9" s="3">
        <v>87</v>
      </c>
      <c r="C9" s="3">
        <v>90</v>
      </c>
      <c r="D9" s="10">
        <f t="shared" si="0"/>
        <v>88.5</v>
      </c>
      <c r="E9" s="3" t="str">
        <f t="shared" si="1"/>
        <v>합격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5">
      <c r="A10" s="3" t="s">
        <v>131</v>
      </c>
      <c r="B10" s="3">
        <v>55</v>
      </c>
      <c r="C10" s="3">
        <v>63</v>
      </c>
      <c r="D10" s="10">
        <f t="shared" si="0"/>
        <v>59</v>
      </c>
      <c r="E10" s="3" t="str">
        <f t="shared" si="1"/>
        <v>불합격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5">
      <c r="A11" s="3" t="s">
        <v>132</v>
      </c>
      <c r="B11" s="3">
        <v>92</v>
      </c>
      <c r="C11" s="3">
        <v>89</v>
      </c>
      <c r="D11" s="10">
        <f t="shared" si="0"/>
        <v>90.5</v>
      </c>
      <c r="E11" s="3" t="str">
        <f t="shared" si="1"/>
        <v>합격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3" spans="1:13" x14ac:dyDescent="0.45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5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5">
      <c r="A15" s="3" t="s">
        <v>14</v>
      </c>
      <c r="B15" s="3" t="s">
        <v>15</v>
      </c>
      <c r="C15" s="3" t="s">
        <v>16</v>
      </c>
      <c r="D15" s="3" t="s">
        <v>17</v>
      </c>
      <c r="E15" s="41" t="e">
        <f>YEAR($E$13)-(2000+YEAR(MID(A15,2,2))&amp;"년차")</f>
        <v>#VALUE!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5">
      <c r="A16" s="3" t="s">
        <v>18</v>
      </c>
      <c r="B16" s="3" t="s">
        <v>19</v>
      </c>
      <c r="C16" s="3" t="s">
        <v>16</v>
      </c>
      <c r="D16" s="3" t="s">
        <v>20</v>
      </c>
      <c r="E16" s="3"/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5">
      <c r="A17" s="3" t="s">
        <v>21</v>
      </c>
      <c r="B17" s="3" t="s">
        <v>22</v>
      </c>
      <c r="C17" s="3" t="s">
        <v>7</v>
      </c>
      <c r="D17" s="3" t="s">
        <v>23</v>
      </c>
      <c r="E17" s="3"/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5">
      <c r="A18" s="3" t="s">
        <v>24</v>
      </c>
      <c r="B18" s="3" t="s">
        <v>25</v>
      </c>
      <c r="C18" s="3" t="s">
        <v>7</v>
      </c>
      <c r="D18" s="3" t="s">
        <v>26</v>
      </c>
      <c r="E18" s="3"/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5">
      <c r="A19" s="3" t="s">
        <v>27</v>
      </c>
      <c r="B19" s="3" t="s">
        <v>28</v>
      </c>
      <c r="C19" s="3" t="s">
        <v>6</v>
      </c>
      <c r="D19" s="3" t="s">
        <v>23</v>
      </c>
      <c r="E19" s="3"/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5">
      <c r="A20" s="3" t="s">
        <v>29</v>
      </c>
      <c r="B20" s="3" t="s">
        <v>30</v>
      </c>
      <c r="C20" s="3" t="s">
        <v>6</v>
      </c>
      <c r="D20" s="3" t="s">
        <v>20</v>
      </c>
      <c r="E20" s="3"/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5">
      <c r="A21" s="3" t="s">
        <v>31</v>
      </c>
      <c r="B21" s="3" t="s">
        <v>32</v>
      </c>
      <c r="C21" s="3" t="s">
        <v>6</v>
      </c>
      <c r="D21" s="3" t="s">
        <v>26</v>
      </c>
      <c r="E21" s="3"/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5">
      <c r="A22" s="3" t="s">
        <v>33</v>
      </c>
      <c r="B22" s="3" t="s">
        <v>34</v>
      </c>
      <c r="C22" s="3" t="s">
        <v>5</v>
      </c>
      <c r="D22" s="3" t="s">
        <v>17</v>
      </c>
      <c r="E22" s="3"/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5">
      <c r="A23" s="3" t="s">
        <v>35</v>
      </c>
      <c r="B23" s="3" t="s">
        <v>36</v>
      </c>
      <c r="C23" s="3" t="s">
        <v>5</v>
      </c>
      <c r="D23" s="3" t="s">
        <v>20</v>
      </c>
      <c r="E23" s="3"/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5">
      <c r="A24" s="3" t="s">
        <v>37</v>
      </c>
      <c r="B24" s="3" t="s">
        <v>38</v>
      </c>
      <c r="C24" s="3" t="s">
        <v>5</v>
      </c>
      <c r="D24" s="3" t="s">
        <v>26</v>
      </c>
      <c r="E24" s="3"/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5">
      <c r="A26" t="s">
        <v>62</v>
      </c>
      <c r="B26" s="2" t="s">
        <v>83</v>
      </c>
      <c r="G26" s="3" t="s">
        <v>65</v>
      </c>
      <c r="H26" s="18" t="s">
        <v>80</v>
      </c>
      <c r="I26" s="19"/>
      <c r="J26" s="20"/>
    </row>
    <row r="27" spans="1:10" x14ac:dyDescent="0.45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67</v>
      </c>
      <c r="H27" s="21">
        <f>DMAX(G14:J24,4,G26:G27)-DMIN(G14:J24,4,G26:G27)</f>
        <v>70700</v>
      </c>
      <c r="I27" s="22"/>
      <c r="J27" s="23"/>
    </row>
    <row r="28" spans="1:10" x14ac:dyDescent="0.45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IFERROR(CHOOSE(MID(C28,8,1),"남","여","남","여"),"")</f>
        <v>남</v>
      </c>
    </row>
    <row r="29" spans="1:10" x14ac:dyDescent="0.45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2">IFERROR(CHOOSE(MID(C29,8,1),"남","여","남","여"),"")</f>
        <v>여</v>
      </c>
    </row>
    <row r="30" spans="1:10" x14ac:dyDescent="0.45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2"/>
        <v>여</v>
      </c>
    </row>
    <row r="31" spans="1:10" x14ac:dyDescent="0.45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2"/>
        <v/>
      </c>
    </row>
    <row r="32" spans="1:10" x14ac:dyDescent="0.45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2"/>
        <v>여</v>
      </c>
    </row>
    <row r="33" spans="1:5" x14ac:dyDescent="0.45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2"/>
        <v>여</v>
      </c>
    </row>
    <row r="34" spans="1:5" x14ac:dyDescent="0.45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2"/>
        <v>남</v>
      </c>
    </row>
    <row r="35" spans="1:5" x14ac:dyDescent="0.45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2"/>
        <v>남</v>
      </c>
    </row>
    <row r="36" spans="1:5" x14ac:dyDescent="0.45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2"/>
        <v/>
      </c>
    </row>
    <row r="37" spans="1:5" x14ac:dyDescent="0.45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2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C18" sqref="C18"/>
    </sheetView>
  </sheetViews>
  <sheetFormatPr defaultRowHeight="17" x14ac:dyDescent="0.45"/>
  <cols>
    <col min="1" max="1" width="7.08203125" bestFit="1" customWidth="1"/>
    <col min="2" max="3" width="12.5" bestFit="1" customWidth="1"/>
    <col min="4" max="4" width="14.5" bestFit="1" customWidth="1"/>
    <col min="5" max="5" width="10.6640625" bestFit="1" customWidth="1"/>
    <col min="6" max="7" width="10.58203125" bestFit="1" customWidth="1"/>
  </cols>
  <sheetData>
    <row r="1" spans="1:7" ht="21" x14ac:dyDescent="0.45">
      <c r="A1" s="17" t="s">
        <v>181</v>
      </c>
      <c r="B1" s="17"/>
      <c r="C1" s="17"/>
      <c r="D1" s="17"/>
      <c r="E1" s="17"/>
      <c r="F1" s="17"/>
      <c r="G1" s="17"/>
    </row>
    <row r="3" spans="1:7" x14ac:dyDescent="0.45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5">
      <c r="A4" s="3" t="s">
        <v>186</v>
      </c>
      <c r="B4" s="3" t="s">
        <v>197</v>
      </c>
      <c r="C4" s="3" t="s">
        <v>196</v>
      </c>
      <c r="D4" s="3" t="s">
        <v>17</v>
      </c>
      <c r="E4" s="7">
        <v>3000000</v>
      </c>
      <c r="F4" s="7">
        <v>950000</v>
      </c>
      <c r="G4" s="7">
        <f>SUM(E4:F4)</f>
        <v>3950000</v>
      </c>
    </row>
    <row r="5" spans="1:7" x14ac:dyDescent="0.45">
      <c r="A5" s="3" t="s">
        <v>192</v>
      </c>
      <c r="B5" s="3" t="s">
        <v>198</v>
      </c>
      <c r="C5" s="3" t="s">
        <v>196</v>
      </c>
      <c r="D5" s="3" t="s">
        <v>20</v>
      </c>
      <c r="E5" s="7">
        <v>2700000</v>
      </c>
      <c r="F5" s="7">
        <v>670000</v>
      </c>
      <c r="G5" s="7">
        <f t="shared" ref="G5:G14" si="0">SUM(E5:F5)</f>
        <v>3370000</v>
      </c>
    </row>
    <row r="6" spans="1:7" x14ac:dyDescent="0.45">
      <c r="A6" s="3" t="s">
        <v>193</v>
      </c>
      <c r="B6" s="3" t="s">
        <v>199</v>
      </c>
      <c r="C6" s="3" t="s">
        <v>196</v>
      </c>
      <c r="D6" s="3" t="s">
        <v>26</v>
      </c>
      <c r="E6" s="7">
        <v>2400000</v>
      </c>
      <c r="F6" s="7">
        <v>580000</v>
      </c>
      <c r="G6" s="7">
        <f t="shared" si="0"/>
        <v>2980000</v>
      </c>
    </row>
    <row r="7" spans="1:7" x14ac:dyDescent="0.45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45">
      <c r="A8" s="3" t="s">
        <v>194</v>
      </c>
      <c r="B8" s="3" t="s">
        <v>201</v>
      </c>
      <c r="C8" s="3" t="s">
        <v>7</v>
      </c>
      <c r="D8" s="3" t="s">
        <v>17</v>
      </c>
      <c r="E8" s="7">
        <v>3200000</v>
      </c>
      <c r="F8" s="7">
        <v>970000</v>
      </c>
      <c r="G8" s="7">
        <f t="shared" si="0"/>
        <v>4170000</v>
      </c>
    </row>
    <row r="9" spans="1:7" x14ac:dyDescent="0.45">
      <c r="A9" s="3" t="s">
        <v>188</v>
      </c>
      <c r="B9" s="3" t="s">
        <v>202</v>
      </c>
      <c r="C9" s="3" t="s">
        <v>7</v>
      </c>
      <c r="D9" s="3" t="s">
        <v>20</v>
      </c>
      <c r="E9" s="7">
        <v>2600000</v>
      </c>
      <c r="F9" s="7">
        <v>760000</v>
      </c>
      <c r="G9" s="7">
        <f t="shared" si="0"/>
        <v>3360000</v>
      </c>
    </row>
    <row r="10" spans="1:7" x14ac:dyDescent="0.45">
      <c r="A10" s="3" t="s">
        <v>195</v>
      </c>
      <c r="B10" s="3" t="s">
        <v>203</v>
      </c>
      <c r="C10" s="3" t="s">
        <v>7</v>
      </c>
      <c r="D10" s="3" t="s">
        <v>26</v>
      </c>
      <c r="E10" s="7">
        <v>2400000</v>
      </c>
      <c r="F10" s="7">
        <v>550000</v>
      </c>
      <c r="G10" s="7">
        <f t="shared" si="0"/>
        <v>2950000</v>
      </c>
    </row>
    <row r="11" spans="1:7" x14ac:dyDescent="0.45">
      <c r="A11" s="3" t="s">
        <v>189</v>
      </c>
      <c r="B11" s="3" t="s">
        <v>204</v>
      </c>
      <c r="C11" s="3" t="s">
        <v>5</v>
      </c>
      <c r="D11" s="3" t="s">
        <v>23</v>
      </c>
      <c r="E11" s="7">
        <v>3850000</v>
      </c>
      <c r="F11" s="7">
        <v>1200000</v>
      </c>
      <c r="G11" s="7">
        <f t="shared" si="0"/>
        <v>5050000</v>
      </c>
    </row>
    <row r="12" spans="1:7" x14ac:dyDescent="0.45">
      <c r="A12" s="3" t="s">
        <v>191</v>
      </c>
      <c r="B12" s="3" t="s">
        <v>205</v>
      </c>
      <c r="C12" s="3" t="s">
        <v>5</v>
      </c>
      <c r="D12" s="3" t="s">
        <v>20</v>
      </c>
      <c r="E12" s="7">
        <v>2650000</v>
      </c>
      <c r="F12" s="7">
        <v>670000</v>
      </c>
      <c r="G12" s="7">
        <f t="shared" si="0"/>
        <v>3320000</v>
      </c>
    </row>
    <row r="13" spans="1:7" x14ac:dyDescent="0.45">
      <c r="A13" s="3" t="s">
        <v>185</v>
      </c>
      <c r="B13" s="3" t="s">
        <v>206</v>
      </c>
      <c r="C13" s="3" t="s">
        <v>5</v>
      </c>
      <c r="D13" s="3" t="s">
        <v>20</v>
      </c>
      <c r="E13" s="7">
        <v>2500000</v>
      </c>
      <c r="F13" s="7">
        <v>880000</v>
      </c>
      <c r="G13" s="7">
        <f t="shared" si="0"/>
        <v>3380000</v>
      </c>
    </row>
    <row r="14" spans="1:7" x14ac:dyDescent="0.45">
      <c r="A14" s="3" t="s">
        <v>190</v>
      </c>
      <c r="B14" s="3" t="s">
        <v>207</v>
      </c>
      <c r="C14" s="3" t="s">
        <v>5</v>
      </c>
      <c r="D14" s="3" t="s">
        <v>26</v>
      </c>
      <c r="E14" s="7">
        <v>2350000</v>
      </c>
      <c r="F14" s="7">
        <v>570000</v>
      </c>
      <c r="G14" s="7">
        <f t="shared" si="0"/>
        <v>2920000</v>
      </c>
    </row>
    <row r="18" spans="1:4" x14ac:dyDescent="0.45">
      <c r="A18" s="38" t="s">
        <v>273</v>
      </c>
      <c r="B18" t="s">
        <v>270</v>
      </c>
      <c r="C18" t="s">
        <v>271</v>
      </c>
      <c r="D18" t="s">
        <v>272</v>
      </c>
    </row>
    <row r="19" spans="1:4" x14ac:dyDescent="0.45">
      <c r="A19" t="s">
        <v>268</v>
      </c>
      <c r="B19" s="39">
        <v>2400000</v>
      </c>
      <c r="C19" s="39">
        <v>580000</v>
      </c>
      <c r="D19" s="39">
        <v>2980000</v>
      </c>
    </row>
    <row r="20" spans="1:4" x14ac:dyDescent="0.45">
      <c r="A20" t="s">
        <v>267</v>
      </c>
      <c r="B20" s="39">
        <v>3900000</v>
      </c>
      <c r="C20" s="39">
        <v>1200000</v>
      </c>
      <c r="D20" s="39">
        <v>5050000</v>
      </c>
    </row>
    <row r="21" spans="1:4" x14ac:dyDescent="0.45">
      <c r="A21" t="s">
        <v>266</v>
      </c>
      <c r="B21" s="39">
        <v>2700000</v>
      </c>
      <c r="C21" s="39">
        <v>880000</v>
      </c>
      <c r="D21" s="39">
        <v>3380000</v>
      </c>
    </row>
    <row r="22" spans="1:4" x14ac:dyDescent="0.45">
      <c r="A22" t="s">
        <v>265</v>
      </c>
      <c r="B22" s="39">
        <v>3200000</v>
      </c>
      <c r="C22" s="39">
        <v>970000</v>
      </c>
      <c r="D22" s="39">
        <v>4170000</v>
      </c>
    </row>
    <row r="23" spans="1:4" x14ac:dyDescent="0.45">
      <c r="A23" t="s">
        <v>269</v>
      </c>
      <c r="B23" s="39">
        <v>3900000</v>
      </c>
      <c r="C23" s="39">
        <v>1200000</v>
      </c>
      <c r="D23" s="39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/>
  </sheetViews>
  <sheetFormatPr defaultRowHeight="17" x14ac:dyDescent="0.45"/>
  <cols>
    <col min="1" max="1" width="2.58203125" customWidth="1"/>
    <col min="2" max="2" width="13.08203125" bestFit="1" customWidth="1"/>
    <col min="3" max="3" width="11.6640625" bestFit="1" customWidth="1"/>
  </cols>
  <sheetData>
    <row r="1" spans="2:3" x14ac:dyDescent="0.45">
      <c r="B1" s="24" t="s">
        <v>209</v>
      </c>
      <c r="C1" s="24"/>
    </row>
    <row r="2" spans="2:3" x14ac:dyDescent="0.45">
      <c r="B2" s="2"/>
    </row>
    <row r="3" spans="2:3" x14ac:dyDescent="0.45">
      <c r="B3" s="11" t="s">
        <v>210</v>
      </c>
      <c r="C3" s="13">
        <v>316624.95672293013</v>
      </c>
    </row>
    <row r="4" spans="2:3" x14ac:dyDescent="0.45">
      <c r="B4" s="11" t="s">
        <v>208</v>
      </c>
      <c r="C4" s="3">
        <v>36</v>
      </c>
    </row>
    <row r="5" spans="2:3" x14ac:dyDescent="0.45">
      <c r="B5" s="11" t="s">
        <v>211</v>
      </c>
      <c r="C5" s="12">
        <v>3.5000000000000003E-2</v>
      </c>
    </row>
    <row r="6" spans="2:3" x14ac:dyDescent="0.45">
      <c r="B6" s="11" t="s">
        <v>213</v>
      </c>
      <c r="C6" s="14">
        <f>C3*C4</f>
        <v>11398498.442025485</v>
      </c>
    </row>
    <row r="7" spans="2:3" x14ac:dyDescent="0.45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J7" sqref="J7"/>
    </sheetView>
  </sheetViews>
  <sheetFormatPr defaultRowHeight="17" x14ac:dyDescent="0.45"/>
  <cols>
    <col min="2" max="8" width="7.08203125" customWidth="1"/>
    <col min="9" max="9" width="5.58203125" customWidth="1"/>
    <col min="10" max="10" width="10.58203125" customWidth="1"/>
  </cols>
  <sheetData>
    <row r="1" spans="1:8" ht="21" x14ac:dyDescent="0.45">
      <c r="A1" s="17" t="s">
        <v>214</v>
      </c>
      <c r="B1" s="17"/>
      <c r="C1" s="17"/>
      <c r="D1" s="17"/>
      <c r="E1" s="17"/>
      <c r="F1" s="17"/>
      <c r="G1" s="17"/>
      <c r="H1" s="17"/>
    </row>
    <row r="3" spans="1:8" x14ac:dyDescent="0.45">
      <c r="A3" s="40" t="s">
        <v>8</v>
      </c>
      <c r="B3" s="40" t="s">
        <v>215</v>
      </c>
      <c r="C3" s="40" t="s">
        <v>216</v>
      </c>
      <c r="D3" s="40" t="s">
        <v>217</v>
      </c>
      <c r="E3" s="40" t="s">
        <v>218</v>
      </c>
      <c r="F3" s="40" t="s">
        <v>219</v>
      </c>
      <c r="G3" s="40" t="s">
        <v>220</v>
      </c>
      <c r="H3" s="40" t="s">
        <v>46</v>
      </c>
    </row>
    <row r="4" spans="1:8" x14ac:dyDescent="0.45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5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5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5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5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5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5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5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8</xdr:col>
                    <xdr:colOff>419100</xdr:colOff>
                    <xdr:row>1</xdr:row>
                    <xdr:rowOff>209550</xdr:rowOff>
                  </from>
                  <to>
                    <xdr:col>9</xdr:col>
                    <xdr:colOff>800100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workbookViewId="0">
      <selection activeCell="I13" sqref="I13"/>
    </sheetView>
  </sheetViews>
  <sheetFormatPr defaultRowHeight="17" x14ac:dyDescent="0.45"/>
  <sheetData>
    <row r="1" spans="1:6" ht="21" x14ac:dyDescent="0.45">
      <c r="A1" s="17" t="s">
        <v>230</v>
      </c>
      <c r="B1" s="17"/>
      <c r="C1" s="17"/>
      <c r="D1" s="17"/>
      <c r="E1" s="17"/>
      <c r="F1" s="17"/>
    </row>
    <row r="3" spans="1:6" x14ac:dyDescent="0.45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5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5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5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5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5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5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윤지 목</cp:lastModifiedBy>
  <dcterms:created xsi:type="dcterms:W3CDTF">2025-02-05T04:40:07Z</dcterms:created>
  <dcterms:modified xsi:type="dcterms:W3CDTF">2026-07-09T04:55:15Z</dcterms:modified>
</cp:coreProperties>
</file>