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임혜진\Desktop\"/>
    </mc:Choice>
  </mc:AlternateContent>
  <xr:revisionPtr revIDLastSave="0" documentId="13_ncr:1_{3510438A-67AA-4F90-825F-F74F56E13679}" xr6:coauthVersionLast="47" xr6:coauthVersionMax="47" xr10:uidLastSave="{00000000-0000-0000-0000-000000000000}"/>
  <bookViews>
    <workbookView xWindow="-108" yWindow="-108" windowWidth="23256" windowHeight="12456" firstSheet="1" activeTab="2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4" l="1"/>
  <c r="E16" i="4"/>
  <c r="E17" i="4"/>
  <c r="E18" i="4"/>
  <c r="E19" i="4"/>
  <c r="E20" i="4"/>
  <c r="E21" i="4"/>
  <c r="E22" i="4"/>
  <c r="E23" i="4"/>
  <c r="E24" i="4"/>
  <c r="E15" i="4"/>
  <c r="H5" i="8"/>
  <c r="H6" i="8"/>
  <c r="H7" i="8"/>
  <c r="H8" i="8"/>
  <c r="H9" i="8"/>
  <c r="H10" i="8"/>
  <c r="H11" i="8"/>
  <c r="H4" i="8"/>
  <c r="F5" i="7"/>
  <c r="F6" i="7"/>
  <c r="F7" i="7"/>
  <c r="F8" i="7"/>
  <c r="F9" i="7"/>
  <c r="F4" i="7"/>
  <c r="C7" i="6" l="1"/>
  <c r="C6" i="6" l="1"/>
  <c r="G9" i="5" l="1"/>
  <c r="G4" i="5"/>
  <c r="G7" i="5"/>
  <c r="G14" i="5"/>
  <c r="G10" i="5"/>
  <c r="G5" i="5"/>
  <c r="G8" i="5"/>
  <c r="G11" i="5"/>
  <c r="G12" i="5"/>
  <c r="G6" i="5"/>
  <c r="G13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<sst xmlns="http://schemas.openxmlformats.org/spreadsheetml/2006/main" count="337" uniqueCount="274">
  <si>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</si>
  <si>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</si>
  <si>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</si>
  <si>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</si>
  <si>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</si>
  <si>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</si>
  <si>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</si>
  <si>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</si>
  <si>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</si>
  <si>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</si>
  <si>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</si>
  <si>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</si>
  <si>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</si>
  <si>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</si>
  <si>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</si>
  <si>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</si>
  <si>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</si>
  <si>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</si>
  <si>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</si>
  <si>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</si>
  <si>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</si>
  <si>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</si>
  <si>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</si>
  <si>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</si>
  <si>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</si>
  <si>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</si>
  <si>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</si>
  <si>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</si>
  <si>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</si>
  <si>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</si>
  <si>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</si>
  <si>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</si>
  <si>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</si>
  <si>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</si>
  <si>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</si>
  <si>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</si>
  <si>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</si>
  <si>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</si>
  <si>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</si>
  <si>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</si>
  <si>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</si>
  <si>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</si>
  <si>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</si>
  <si>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</si>
  <si>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</si>
  <si>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</si>
  <si>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</si>
  <si>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</si>
  <si>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</si>
  <si>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</si>
  <si>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</si>
  <si>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</si>
  <si>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</si>
  <si>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</si>
  <si>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</si>
  <si>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</si>
  <si>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</si>
  <si>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</si>
  <si>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</si>
  <si>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</si>
  <si>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</si>
  <si>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</si>
  <si>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</si>
  <si>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</si>
  <si>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</si>
  <si>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</si>
  <si>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</si>
  <si>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</si>
  <si>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</si>
  <si>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</si>
  <si>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</si>
  <si>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</si>
  <si>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</si>
  <si>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</si>
  <si>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</si>
  <si>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</si>
  <si>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</si>
  <si>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</si>
  <si>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</si>
  <si>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</si>
  <si>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</si>
  <si>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</si>
  <si>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</si>
  <si>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</si>
  <si>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</si>
  <si>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</si>
  <si>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</si>
  <si>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</si>
  <si>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</si>
  <si>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</si>
  <si>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</si>
  <si>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</si>
  <si>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</si>
  <si>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</si>
  <si>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</si>
  <si>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</si>
  <si>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</si>
  <si>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</si>
  <si>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</si>
  <si>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</si>
  <si>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</si>
  <si>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</si>
  <si>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</si>
  <si>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</si>
  <si>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</si>
  <si>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</si>
  <si>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</si>
  <si>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</si>
  <si>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</si>
  <si>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</si>
  <si>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</si>
  <si>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</si>
  <si>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</si>
  <si>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</si>
  <si>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</si>
  <si>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</si>
  <si>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</si>
  <si>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</si>
  <si>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</si>
  <si>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</si>
  <si>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</si>
  <si>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</si>
  <si>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</si>
  <si>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</si>
  <si>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</si>
  <si>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</si>
  <si>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</si>
  <si>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</si>
  <si>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</si>
  <si>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</si>
  <si>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</si>
  <si>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</si>
  <si>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</si>
  <si>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</si>
  <si>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</si>
  <si>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</si>
  <si>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</si>
  <si>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</si>
  <si>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</si>
  <si>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</si>
  <si>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</si>
  <si>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</si>
  <si>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</si>
  <si>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</si>
  <si>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</si>
  <si>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</si>
  <si>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</si>
  <si>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</si>
  <si>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</si>
  <si>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</si>
  <si>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</si>
  <si>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</si>
  <si>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</si>
  <si>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</si>
  <si>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</si>
  <si>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</si>
  <si>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</si>
  <si>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</si>
  <si>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</si>
  <si>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</si>
  <si>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</si>
  <si>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</si>
  <si>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</si>
  <si>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</si>
  <si>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</si>
  <si>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</si>
  <si>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</si>
  <si>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</si>
  <si>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</si>
  <si>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</si>
  <si>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</si>
  <si>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</si>
  <si>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</si>
  <si>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</si>
  <si>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</si>
  <si>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</si>
  <si>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</si>
  <si>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</si>
  <si>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</si>
  <si>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</si>
  <si>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</si>
  <si>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</si>
  <si>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</si>
  <si>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</si>
  <si>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</si>
  <si>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</si>
  <si>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</si>
  <si>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</si>
  <si>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</si>
  <si>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</si>
  <si>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</si>
  <si>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</si>
  <si>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</si>
  <si>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</si>
  <si>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</si>
  <si>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</si>
  <si>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</si>
  <si>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</si>
  <si>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</si>
  <si>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</si>
  <si>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</si>
  <si>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</si>
  <si>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</si>
  <si>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</si>
  <si>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</si>
  <si>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</si>
  <si>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</si>
  <si>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</si>
  <si>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</si>
  <si>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</si>
  <si>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</si>
  <si>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</si>
  <si>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</si>
  <si>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</si>
  <si>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</si>
  <si>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</si>
  <si>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</si>
  <si>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</si>
  <si>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</si>
  <si>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</si>
  <si>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</si>
  <si>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</si>
  <si>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</si>
  <si>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</si>
  <si>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</si>
  <si>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</si>
  <si>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</si>
  <si>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</si>
  <si>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</si>
  <si>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</si>
  <si>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</si>
  <si>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</si>
  <si>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</si>
  <si>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</si>
  <si>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</si>
  <si>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</si>
  <si>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</si>
  <si>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</si>
  <si>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</si>
  <si>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</si>
  <si>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</si>
  <si>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</si>
  <si>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입사일</t>
    <phoneticPr fontId="1" type="noConversion"/>
  </si>
  <si>
    <t>연락처</t>
    <phoneticPr fontId="1" type="noConversion"/>
  </si>
  <si>
    <t>전년도실적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</si>
  <si>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</si>
  <si>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</si>
  <si>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</si>
  <si>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</si>
  <si>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</si>
  <si>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</si>
  <si>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mark-603</t>
    <phoneticPr fontId="1" type="noConversion"/>
  </si>
  <si>
    <t>plam-927</t>
    <phoneticPr fontId="1" type="noConversion"/>
  </si>
  <si>
    <t>홍보부</t>
    <phoneticPr fontId="1" type="noConversion"/>
  </si>
  <si>
    <t>여성</t>
    <phoneticPr fontId="1" type="noConversion"/>
  </si>
  <si>
    <t>남성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</si>
  <si>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</si>
  <si>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</si>
  <si>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</si>
  <si>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</si>
  <si>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02) 324-8245</t>
    <phoneticPr fontId="1" type="noConversion"/>
  </si>
  <si>
    <t>02) 695-7570</t>
    <phoneticPr fontId="1" type="noConversion"/>
  </si>
  <si>
    <t>02) 591-4884</t>
    <phoneticPr fontId="1" type="noConversion"/>
  </si>
  <si>
    <t>02) 482-7164</t>
    <phoneticPr fontId="1" type="noConversion"/>
  </si>
  <si>
    <t>區分</t>
    <phoneticPr fontId="1" type="noConversion"/>
  </si>
  <si>
    <t>과장</t>
  </si>
  <si>
    <t>대리</t>
  </si>
  <si>
    <t>부장</t>
  </si>
  <si>
    <t>사원</t>
  </si>
  <si>
    <t>총합계</t>
  </si>
  <si>
    <t>최대 : 기본급</t>
  </si>
  <si>
    <t>최대 : 성과급</t>
  </si>
  <si>
    <t>최대 : 실수령액</t>
  </si>
  <si>
    <t>직위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</si>
</sst>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#,##0_);[Red]\(#,##0\)"/>
    <numFmt numFmtId="178" formatCode="0.0"/>
    <numFmt numFmtId="179" formatCode="#,##0_ "/>
    <numFmt numFmtId="180" formatCode="&quot;*&quot;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80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0" fontId="0" fillId="0" borderId="12" xfId="0" applyNumberFormat="1" applyBorder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6" fillId="4" borderId="1" xfId="3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2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10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name>(지수) 6월</c:nam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2</xdr:row>
          <xdr:rowOff>22860</xdr:rowOff>
        </xdr:from>
        <xdr:to>
          <xdr:col>9</xdr:col>
          <xdr:colOff>800100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15240</xdr:colOff>
      <xdr:row>4</xdr:row>
      <xdr:rowOff>30480</xdr:rowOff>
    </xdr:from>
    <xdr:to>
      <xdr:col>9</xdr:col>
      <xdr:colOff>800100</xdr:colOff>
      <xdr:row>5</xdr:row>
      <xdr:rowOff>205740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F3FFEAF5-7DD3-2439-0300-169345BB9EB4}"/>
            </a:ext>
          </a:extLst>
        </xdr:cNvPr>
        <xdr:cNvSpPr/>
      </xdr:nvSpPr>
      <xdr:spPr>
        <a:xfrm>
          <a:off x="4899660" y="960120"/>
          <a:ext cx="784860" cy="3962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혜진" refreshedDate="46097.840688194447" createdVersion="8" refreshedVersion="8" minRefreshableVersion="3" recordCount="11" xr:uid="{F3AF93EC-E7B9-4303-B44A-D065E7BF487E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사원"/>
        <s v="부장"/>
        <s v="대리"/>
        <s v="과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배지민"/>
    <s v="AC6807"/>
    <s v="경리부"/>
    <x v="0"/>
    <n v="2400000"/>
    <n v="580000"/>
    <n v="2980000"/>
  </r>
  <r>
    <s v="조다미"/>
    <s v="PD7570"/>
    <s v="기획부"/>
    <x v="0"/>
    <n v="2400000"/>
    <n v="550000"/>
    <n v="2950000"/>
  </r>
  <r>
    <s v="김서현"/>
    <s v="SK6324"/>
    <s v="영업부"/>
    <x v="0"/>
    <n v="2350000"/>
    <n v="570000"/>
    <n v="2920000"/>
  </r>
  <r>
    <s v="박지성"/>
    <s v="PD2978"/>
    <s v="기획부"/>
    <x v="1"/>
    <n v="3900000"/>
    <n v="1100000"/>
    <n v="5000000"/>
  </r>
  <r>
    <s v="최준열"/>
    <s v="SK9713"/>
    <s v="영업부"/>
    <x v="1"/>
    <n v="3850000"/>
    <n v="1200000"/>
    <n v="5050000"/>
  </r>
  <r>
    <s v="최서연"/>
    <s v="AC1486"/>
    <s v="경리부"/>
    <x v="2"/>
    <n v="2700000"/>
    <n v="670000"/>
    <n v="3370000"/>
  </r>
  <r>
    <s v="김미지"/>
    <s v="PD3774"/>
    <s v="기획부"/>
    <x v="2"/>
    <n v="2600000"/>
    <n v="760000"/>
    <n v="3360000"/>
  </r>
  <r>
    <s v="이예소"/>
    <s v="SK5744"/>
    <s v="영업부"/>
    <x v="2"/>
    <n v="2650000"/>
    <n v="670000"/>
    <n v="3320000"/>
  </r>
  <r>
    <s v="송승환"/>
    <s v="SK5007"/>
    <s v="영업부"/>
    <x v="2"/>
    <n v="2500000"/>
    <n v="880000"/>
    <n v="3380000"/>
  </r>
  <r>
    <s v="김규리"/>
    <s v="AC5441"/>
    <s v="경리부"/>
    <x v="3"/>
    <n v="3000000"/>
    <n v="950000"/>
    <n v="3950000"/>
  </r>
  <r>
    <s v="이향기"/>
    <s v="PD1092"/>
    <s v="기획부"/>
    <x v="3"/>
    <n v="3200000"/>
    <n v="970000"/>
    <n v="417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E8938C-CE72-4EA4-9A25-C169260C7866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 sortType="descending">
      <items count="5">
        <item x="0"/>
        <item x="1"/>
        <item x="2"/>
        <item x="3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41"/>
    <dataField name="최대 : 성과급" fld="5" subtotal="max" baseField="3" baseItem="0" numFmtId="41"/>
    <dataField name="최대 : 실수령액" fld="6" subtotal="max" baseField="3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7"/>
  <sheetViews>
    <sheetView workbookViewId="0">
      <selection activeCell="G8" sqref="G8"/>
    </sheetView>
  </sheetViews>
  <sheetFormatPr defaultRowHeight="17.399999999999999" x14ac:dyDescent="0.4"/>
  <cols>
    <col min="5" max="5" width="11.69921875" bestFit="1" customWidth="1"/>
    <col min="6" max="6" width="12.296875" bestFit="1" customWidth="1"/>
    <col min="7" max="7" width="10.3984375" bestFit="1" customWidth="1"/>
  </cols>
  <sheetData>
    <row r="1" spans="1:7" x14ac:dyDescent="0.4">
      <c r="A1" t="s">
        <v>3</v>
      </c>
    </row>
    <row r="3" spans="1:7" x14ac:dyDescent="0.4">
      <c r="A3" t="s">
        <v>1</v>
      </c>
      <c r="B3" t="s">
        <v>0</v>
      </c>
      <c r="C3" t="s">
        <v>2</v>
      </c>
      <c r="D3" t="s">
        <v>4</v>
      </c>
      <c r="E3" t="s">
        <v>242</v>
      </c>
      <c r="F3" t="s">
        <v>243</v>
      </c>
      <c r="G3" t="s">
        <v>244</v>
      </c>
    </row>
    <row r="4" spans="1:7" x14ac:dyDescent="0.4">
      <c r="A4" t="s">
        <v>245</v>
      </c>
      <c r="B4" t="s">
        <v>249</v>
      </c>
      <c r="C4" t="s">
        <v>5</v>
      </c>
      <c r="D4" t="s">
        <v>254</v>
      </c>
      <c r="E4" t="s">
        <v>256</v>
      </c>
      <c r="F4" t="s">
        <v>260</v>
      </c>
      <c r="G4" s="1">
        <v>712543</v>
      </c>
    </row>
    <row r="5" spans="1:7" x14ac:dyDescent="0.4">
      <c r="A5" t="s">
        <v>246</v>
      </c>
      <c r="B5" t="s">
        <v>250</v>
      </c>
      <c r="C5" t="s">
        <v>6</v>
      </c>
      <c r="D5" t="s">
        <v>255</v>
      </c>
      <c r="E5" t="s">
        <v>257</v>
      </c>
      <c r="F5" t="s">
        <v>261</v>
      </c>
      <c r="G5" s="1">
        <v>266894</v>
      </c>
    </row>
    <row r="6" spans="1:7" x14ac:dyDescent="0.4">
      <c r="A6" t="s">
        <v>247</v>
      </c>
      <c r="B6" t="s">
        <v>251</v>
      </c>
      <c r="C6" t="s">
        <v>253</v>
      </c>
      <c r="D6" t="s">
        <v>254</v>
      </c>
      <c r="E6" t="s">
        <v>258</v>
      </c>
      <c r="F6" t="s">
        <v>262</v>
      </c>
      <c r="G6" s="1">
        <v>599070</v>
      </c>
    </row>
    <row r="7" spans="1:7" x14ac:dyDescent="0.4">
      <c r="A7" t="s">
        <v>248</v>
      </c>
      <c r="B7" t="s">
        <v>252</v>
      </c>
      <c r="C7" t="s">
        <v>7</v>
      </c>
      <c r="D7" t="s">
        <v>255</v>
      </c>
      <c r="E7" t="s">
        <v>259</v>
      </c>
      <c r="F7" t="s">
        <v>263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workbookViewId="0">
      <selection activeCell="I4" sqref="I4"/>
    </sheetView>
  </sheetViews>
  <sheetFormatPr defaultRowHeight="17.399999999999999" x14ac:dyDescent="0.4"/>
  <cols>
    <col min="2" max="2" width="10.3984375" bestFit="1" customWidth="1"/>
    <col min="5" max="5" width="11.09765625" customWidth="1"/>
    <col min="6" max="6" width="10.3984375" bestFit="1" customWidth="1"/>
  </cols>
  <sheetData>
    <row r="1" spans="1:6" ht="30" customHeight="1" thickBot="1" x14ac:dyDescent="0.45">
      <c r="A1" s="29" t="s">
        <v>133</v>
      </c>
      <c r="B1" s="29"/>
      <c r="C1" s="29"/>
      <c r="D1" s="29"/>
      <c r="E1" s="29"/>
      <c r="F1" s="29"/>
    </row>
    <row r="2" spans="1:6" ht="18.600000000000001" thickTop="1" thickBot="1" x14ac:dyDescent="0.45"/>
    <row r="3" spans="1:6" x14ac:dyDescent="0.4">
      <c r="A3" s="19" t="s">
        <v>264</v>
      </c>
      <c r="B3" s="20" t="s">
        <v>137</v>
      </c>
      <c r="C3" s="20" t="s">
        <v>138</v>
      </c>
      <c r="D3" s="20" t="s">
        <v>139</v>
      </c>
      <c r="E3" s="20" t="s">
        <v>141</v>
      </c>
      <c r="F3" s="21" t="s">
        <v>140</v>
      </c>
    </row>
    <row r="4" spans="1:6" x14ac:dyDescent="0.4">
      <c r="A4" s="32" t="s">
        <v>134</v>
      </c>
      <c r="B4" s="3" t="s">
        <v>142</v>
      </c>
      <c r="C4" s="3" t="s">
        <v>152</v>
      </c>
      <c r="D4" s="17">
        <v>8</v>
      </c>
      <c r="E4" s="18">
        <v>45815</v>
      </c>
      <c r="F4" s="30" t="s">
        <v>151</v>
      </c>
    </row>
    <row r="5" spans="1:6" x14ac:dyDescent="0.4">
      <c r="A5" s="32"/>
      <c r="B5" s="3" t="s">
        <v>143</v>
      </c>
      <c r="C5" s="3" t="s">
        <v>153</v>
      </c>
      <c r="D5" s="17">
        <v>10</v>
      </c>
      <c r="E5" s="18">
        <v>45815</v>
      </c>
      <c r="F5" s="30"/>
    </row>
    <row r="6" spans="1:6" x14ac:dyDescent="0.4">
      <c r="A6" s="32"/>
      <c r="B6" s="3" t="s">
        <v>144</v>
      </c>
      <c r="C6" s="3" t="s">
        <v>154</v>
      </c>
      <c r="D6" s="17">
        <v>9</v>
      </c>
      <c r="E6" s="18">
        <v>45816</v>
      </c>
      <c r="F6" s="30"/>
    </row>
    <row r="7" spans="1:6" x14ac:dyDescent="0.4">
      <c r="A7" s="32" t="s">
        <v>135</v>
      </c>
      <c r="B7" s="3" t="s">
        <v>145</v>
      </c>
      <c r="C7" s="3" t="s">
        <v>155</v>
      </c>
      <c r="D7" s="17">
        <v>7</v>
      </c>
      <c r="E7" s="18">
        <v>45815</v>
      </c>
      <c r="F7" s="30" t="s">
        <v>160</v>
      </c>
    </row>
    <row r="8" spans="1:6" x14ac:dyDescent="0.4">
      <c r="A8" s="32"/>
      <c r="B8" s="3" t="s">
        <v>146</v>
      </c>
      <c r="C8" s="3" t="s">
        <v>156</v>
      </c>
      <c r="D8" s="17">
        <v>10</v>
      </c>
      <c r="E8" s="18">
        <v>45816</v>
      </c>
      <c r="F8" s="30"/>
    </row>
    <row r="9" spans="1:6" x14ac:dyDescent="0.4">
      <c r="A9" s="32" t="s">
        <v>136</v>
      </c>
      <c r="B9" s="3" t="s">
        <v>147</v>
      </c>
      <c r="C9" s="3" t="s">
        <v>157</v>
      </c>
      <c r="D9" s="17">
        <v>8</v>
      </c>
      <c r="E9" s="18">
        <v>45815</v>
      </c>
      <c r="F9" s="30" t="s">
        <v>150</v>
      </c>
    </row>
    <row r="10" spans="1:6" x14ac:dyDescent="0.4">
      <c r="A10" s="32"/>
      <c r="B10" s="3" t="s">
        <v>148</v>
      </c>
      <c r="C10" s="3" t="s">
        <v>158</v>
      </c>
      <c r="D10" s="17">
        <v>11</v>
      </c>
      <c r="E10" s="18">
        <v>45816</v>
      </c>
      <c r="F10" s="30"/>
    </row>
    <row r="11" spans="1:6" ht="18" thickBot="1" x14ac:dyDescent="0.45">
      <c r="A11" s="33"/>
      <c r="B11" s="22" t="s">
        <v>149</v>
      </c>
      <c r="C11" s="22" t="s">
        <v>159</v>
      </c>
      <c r="D11" s="23">
        <v>12</v>
      </c>
      <c r="E11" s="24">
        <v>45816</v>
      </c>
      <c r="F11" s="31"/>
    </row>
  </sheetData>
  <mergeCells count="7">
    <mergeCell ref="A1:F1"/>
    <mergeCell ref="F9:F11"/>
    <mergeCell ref="F7:F8"/>
    <mergeCell ref="F4:F6"/>
    <mergeCell ref="A9:A11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G15"/>
  <sheetViews>
    <sheetView tabSelected="1" workbookViewId="0">
      <selection activeCell="I11" sqref="I11"/>
    </sheetView>
  </sheetViews>
  <sheetFormatPr defaultRowHeight="17.399999999999999" x14ac:dyDescent="0.4"/>
  <cols>
    <col min="7" max="7" width="13.59765625" customWidth="1"/>
  </cols>
  <sheetData>
    <row r="1" spans="1:7" ht="21" x14ac:dyDescent="0.4">
      <c r="A1" s="28" t="s">
        <v>161</v>
      </c>
      <c r="B1" s="28"/>
      <c r="C1" s="28"/>
      <c r="D1" s="28"/>
      <c r="E1" s="28"/>
      <c r="F1" s="28"/>
      <c r="G1" s="28"/>
    </row>
    <row r="3" spans="1:7" x14ac:dyDescent="0.4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7" x14ac:dyDescent="0.4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7" x14ac:dyDescent="0.4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</row>
    <row r="6" spans="1:7" x14ac:dyDescent="0.4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7" x14ac:dyDescent="0.4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7" x14ac:dyDescent="0.4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7" x14ac:dyDescent="0.4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7" x14ac:dyDescent="0.4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7" x14ac:dyDescent="0.4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7" x14ac:dyDescent="0.4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7" x14ac:dyDescent="0.4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7" x14ac:dyDescent="0.4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7" x14ac:dyDescent="0.4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3:G15">
    <cfRule type="expression" dxfId="0" priority="1">
      <formula>$E4&lt;$F4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M37"/>
  <sheetViews>
    <sheetView workbookViewId="0">
      <selection activeCell="E28" sqref="E28"/>
    </sheetView>
  </sheetViews>
  <sheetFormatPr defaultRowHeight="17.399999999999999" x14ac:dyDescent="0.4"/>
  <cols>
    <col min="3" max="3" width="13.69921875" bestFit="1" customWidth="1"/>
    <col min="5" max="5" width="10.69921875" bestFit="1" customWidth="1"/>
    <col min="7" max="7" width="8.69921875" customWidth="1"/>
    <col min="8" max="12" width="9.59765625" customWidth="1"/>
  </cols>
  <sheetData>
    <row r="1" spans="1:13" x14ac:dyDescent="0.4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4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4">
      <c r="A3" s="3" t="s">
        <v>124</v>
      </c>
      <c r="B3" s="3">
        <v>67</v>
      </c>
      <c r="C3" s="3">
        <v>71</v>
      </c>
      <c r="D3" s="10">
        <f>AVERAGE(B3:C3)</f>
        <v>69</v>
      </c>
      <c r="E3" s="3"/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/>
    </row>
    <row r="4" spans="1:13" x14ac:dyDescent="0.4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/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/>
    </row>
    <row r="5" spans="1:13" x14ac:dyDescent="0.4">
      <c r="A5" s="3" t="s">
        <v>126</v>
      </c>
      <c r="B5" s="3">
        <v>87</v>
      </c>
      <c r="C5" s="3">
        <v>38</v>
      </c>
      <c r="D5" s="10">
        <f t="shared" si="0"/>
        <v>62.5</v>
      </c>
      <c r="E5" s="3"/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/>
    </row>
    <row r="6" spans="1:13" x14ac:dyDescent="0.4">
      <c r="A6" s="3" t="s">
        <v>127</v>
      </c>
      <c r="B6" s="3">
        <v>92</v>
      </c>
      <c r="C6" s="3">
        <v>95</v>
      </c>
      <c r="D6" s="10">
        <f t="shared" si="0"/>
        <v>93.5</v>
      </c>
      <c r="E6" s="3"/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/>
    </row>
    <row r="7" spans="1:13" x14ac:dyDescent="0.4">
      <c r="A7" s="3" t="s">
        <v>128</v>
      </c>
      <c r="B7" s="3">
        <v>93</v>
      </c>
      <c r="C7" s="3">
        <v>90</v>
      </c>
      <c r="D7" s="10">
        <f t="shared" si="0"/>
        <v>91.5</v>
      </c>
      <c r="E7" s="3"/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/>
    </row>
    <row r="8" spans="1:13" x14ac:dyDescent="0.4">
      <c r="A8" s="3" t="s">
        <v>129</v>
      </c>
      <c r="B8" s="3">
        <v>46</v>
      </c>
      <c r="C8" s="3">
        <v>50</v>
      </c>
      <c r="D8" s="10">
        <f t="shared" si="0"/>
        <v>48</v>
      </c>
      <c r="E8" s="3"/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/>
    </row>
    <row r="9" spans="1:13" x14ac:dyDescent="0.4">
      <c r="A9" s="3" t="s">
        <v>130</v>
      </c>
      <c r="B9" s="3">
        <v>87</v>
      </c>
      <c r="C9" s="3">
        <v>90</v>
      </c>
      <c r="D9" s="10">
        <f t="shared" si="0"/>
        <v>88.5</v>
      </c>
      <c r="E9" s="3"/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/>
    </row>
    <row r="10" spans="1:13" x14ac:dyDescent="0.4">
      <c r="A10" s="3" t="s">
        <v>131</v>
      </c>
      <c r="B10" s="3">
        <v>55</v>
      </c>
      <c r="C10" s="3">
        <v>63</v>
      </c>
      <c r="D10" s="10">
        <f t="shared" si="0"/>
        <v>59</v>
      </c>
      <c r="E10" s="3"/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/>
    </row>
    <row r="11" spans="1:13" x14ac:dyDescent="0.4">
      <c r="A11" s="3" t="s">
        <v>132</v>
      </c>
      <c r="B11" s="3">
        <v>92</v>
      </c>
      <c r="C11" s="3">
        <v>89</v>
      </c>
      <c r="D11" s="10">
        <f t="shared" si="0"/>
        <v>90.5</v>
      </c>
      <c r="E11" s="3"/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/>
    </row>
    <row r="13" spans="1:13" x14ac:dyDescent="0.4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4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4">
      <c r="A15" s="3" t="s">
        <v>14</v>
      </c>
      <c r="B15" s="3" t="s">
        <v>15</v>
      </c>
      <c r="C15" s="3" t="s">
        <v>16</v>
      </c>
      <c r="D15" s="3" t="s">
        <v>17</v>
      </c>
      <c r="E15" s="3" t="str">
        <f>YEAR($E$13)-(2000+MID(A15,2,2))&amp;"년차"</f>
        <v>11년차</v>
      </c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4">
      <c r="A16" s="3" t="s">
        <v>18</v>
      </c>
      <c r="B16" s="3" t="s">
        <v>19</v>
      </c>
      <c r="C16" s="3" t="s">
        <v>16</v>
      </c>
      <c r="D16" s="3" t="s">
        <v>20</v>
      </c>
      <c r="E16" s="3" t="str">
        <f t="shared" ref="E16:E24" si="1">YEAR($E$13)-(2000+MID(A16,2,2))&amp;"년차"</f>
        <v>5년차</v>
      </c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4">
      <c r="A17" s="3" t="s">
        <v>21</v>
      </c>
      <c r="B17" s="3" t="s">
        <v>22</v>
      </c>
      <c r="C17" s="3" t="s">
        <v>7</v>
      </c>
      <c r="D17" s="3" t="s">
        <v>23</v>
      </c>
      <c r="E17" s="3" t="str">
        <f t="shared" si="1"/>
        <v>17년차</v>
      </c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4">
      <c r="A18" s="3" t="s">
        <v>24</v>
      </c>
      <c r="B18" s="3" t="s">
        <v>25</v>
      </c>
      <c r="C18" s="3" t="s">
        <v>7</v>
      </c>
      <c r="D18" s="3" t="s">
        <v>26</v>
      </c>
      <c r="E18" s="3" t="str">
        <f t="shared" si="1"/>
        <v>2년차</v>
      </c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4">
      <c r="A19" s="3" t="s">
        <v>27</v>
      </c>
      <c r="B19" s="3" t="s">
        <v>28</v>
      </c>
      <c r="C19" s="3" t="s">
        <v>6</v>
      </c>
      <c r="D19" s="3" t="s">
        <v>23</v>
      </c>
      <c r="E19" s="3" t="str">
        <f t="shared" si="1"/>
        <v>16년차</v>
      </c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4">
      <c r="A20" s="3" t="s">
        <v>29</v>
      </c>
      <c r="B20" s="3" t="s">
        <v>30</v>
      </c>
      <c r="C20" s="3" t="s">
        <v>6</v>
      </c>
      <c r="D20" s="3" t="s">
        <v>20</v>
      </c>
      <c r="E20" s="3" t="str">
        <f t="shared" si="1"/>
        <v>6년차</v>
      </c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4">
      <c r="A21" s="3" t="s">
        <v>31</v>
      </c>
      <c r="B21" s="3" t="s">
        <v>32</v>
      </c>
      <c r="C21" s="3" t="s">
        <v>6</v>
      </c>
      <c r="D21" s="3" t="s">
        <v>26</v>
      </c>
      <c r="E21" s="3" t="str">
        <f t="shared" si="1"/>
        <v>3년차</v>
      </c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4">
      <c r="A22" s="3" t="s">
        <v>33</v>
      </c>
      <c r="B22" s="3" t="s">
        <v>34</v>
      </c>
      <c r="C22" s="3" t="s">
        <v>5</v>
      </c>
      <c r="D22" s="3" t="s">
        <v>17</v>
      </c>
      <c r="E22" s="3" t="str">
        <f t="shared" si="1"/>
        <v>10년차</v>
      </c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4">
      <c r="A23" s="3" t="s">
        <v>35</v>
      </c>
      <c r="B23" s="3" t="s">
        <v>36</v>
      </c>
      <c r="C23" s="3" t="s">
        <v>5</v>
      </c>
      <c r="D23" s="3" t="s">
        <v>20</v>
      </c>
      <c r="E23" s="3" t="str">
        <f t="shared" si="1"/>
        <v>6년차</v>
      </c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4">
      <c r="A24" s="3" t="s">
        <v>37</v>
      </c>
      <c r="B24" s="3" t="s">
        <v>38</v>
      </c>
      <c r="C24" s="3" t="s">
        <v>5</v>
      </c>
      <c r="D24" s="3" t="s">
        <v>26</v>
      </c>
      <c r="E24" s="3" t="str">
        <f t="shared" si="1"/>
        <v>1년차</v>
      </c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4">
      <c r="A26" t="s">
        <v>62</v>
      </c>
      <c r="B26" s="2" t="s">
        <v>83</v>
      </c>
      <c r="G26" s="3" t="s">
        <v>65</v>
      </c>
      <c r="H26" s="34" t="s">
        <v>80</v>
      </c>
      <c r="I26" s="35"/>
      <c r="J26" s="36"/>
    </row>
    <row r="27" spans="1:10" x14ac:dyDescent="0.4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67</v>
      </c>
      <c r="H27" s="37">
        <f>DMAX(G14:J24,4,G$26:G$27)-DMIN(G14:J24,4,G26:G27)</f>
        <v>70700</v>
      </c>
      <c r="I27" s="38"/>
      <c r="J27" s="39"/>
    </row>
    <row r="28" spans="1:10" x14ac:dyDescent="0.4">
      <c r="A28" s="3" t="s">
        <v>84</v>
      </c>
      <c r="B28" s="3" t="s">
        <v>98</v>
      </c>
      <c r="C28" s="3" t="s">
        <v>110</v>
      </c>
      <c r="D28" s="3" t="s">
        <v>102</v>
      </c>
      <c r="E28" s="3"/>
    </row>
    <row r="29" spans="1:10" x14ac:dyDescent="0.4">
      <c r="A29" s="3" t="s">
        <v>85</v>
      </c>
      <c r="B29" s="3" t="s">
        <v>97</v>
      </c>
      <c r="C29" s="3" t="s">
        <v>111</v>
      </c>
      <c r="D29" s="3" t="s">
        <v>103</v>
      </c>
      <c r="E29" s="3"/>
    </row>
    <row r="30" spans="1:10" x14ac:dyDescent="0.4">
      <c r="A30" s="3" t="s">
        <v>86</v>
      </c>
      <c r="B30" s="3" t="s">
        <v>116</v>
      </c>
      <c r="C30" s="3" t="s">
        <v>117</v>
      </c>
      <c r="D30" s="3" t="s">
        <v>104</v>
      </c>
      <c r="E30" s="3"/>
    </row>
    <row r="31" spans="1:10" x14ac:dyDescent="0.4">
      <c r="A31" s="3" t="s">
        <v>87</v>
      </c>
      <c r="B31" s="3" t="s">
        <v>96</v>
      </c>
      <c r="C31" s="3" t="s">
        <v>114</v>
      </c>
      <c r="D31" s="3" t="s">
        <v>105</v>
      </c>
      <c r="E31" s="3"/>
    </row>
    <row r="32" spans="1:10" x14ac:dyDescent="0.4">
      <c r="A32" s="3" t="s">
        <v>88</v>
      </c>
      <c r="B32" s="3" t="s">
        <v>99</v>
      </c>
      <c r="C32" s="3" t="s">
        <v>108</v>
      </c>
      <c r="D32" s="3" t="s">
        <v>106</v>
      </c>
      <c r="E32" s="3"/>
    </row>
    <row r="33" spans="1:5" x14ac:dyDescent="0.4">
      <c r="A33" s="3" t="s">
        <v>89</v>
      </c>
      <c r="B33" s="3" t="s">
        <v>95</v>
      </c>
      <c r="C33" s="3" t="s">
        <v>113</v>
      </c>
      <c r="D33" s="3" t="s">
        <v>103</v>
      </c>
      <c r="E33" s="3"/>
    </row>
    <row r="34" spans="1:5" x14ac:dyDescent="0.4">
      <c r="A34" s="3" t="s">
        <v>90</v>
      </c>
      <c r="B34" s="3" t="s">
        <v>100</v>
      </c>
      <c r="C34" s="3" t="s">
        <v>118</v>
      </c>
      <c r="D34" s="3" t="s">
        <v>102</v>
      </c>
      <c r="E34" s="3"/>
    </row>
    <row r="35" spans="1:5" x14ac:dyDescent="0.4">
      <c r="A35" s="3" t="s">
        <v>91</v>
      </c>
      <c r="B35" s="3" t="s">
        <v>101</v>
      </c>
      <c r="C35" s="3" t="s">
        <v>109</v>
      </c>
      <c r="D35" s="3" t="s">
        <v>106</v>
      </c>
      <c r="E35" s="3"/>
    </row>
    <row r="36" spans="1:5" x14ac:dyDescent="0.4">
      <c r="A36" s="3" t="s">
        <v>92</v>
      </c>
      <c r="B36" s="3" t="s">
        <v>94</v>
      </c>
      <c r="C36" s="3" t="s">
        <v>115</v>
      </c>
      <c r="D36" s="3" t="s">
        <v>102</v>
      </c>
      <c r="E36" s="3"/>
    </row>
    <row r="37" spans="1:5" x14ac:dyDescent="0.4">
      <c r="A37" s="3" t="s">
        <v>93</v>
      </c>
      <c r="B37" s="3" t="s">
        <v>107</v>
      </c>
      <c r="C37" s="3" t="s">
        <v>112</v>
      </c>
      <c r="D37" s="3" t="s">
        <v>105</v>
      </c>
      <c r="E37" s="3"/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6" workbookViewId="0">
      <selection activeCell="E17" sqref="E17"/>
    </sheetView>
  </sheetViews>
  <sheetFormatPr defaultRowHeight="17.399999999999999" x14ac:dyDescent="0.4"/>
  <cols>
    <col min="1" max="1" width="7" bestFit="1" customWidth="1"/>
    <col min="2" max="3" width="12.296875" bestFit="1" customWidth="1"/>
    <col min="4" max="4" width="14.19921875" bestFit="1" customWidth="1"/>
    <col min="5" max="5" width="10.69921875" bestFit="1" customWidth="1"/>
    <col min="6" max="7" width="10.59765625" bestFit="1" customWidth="1"/>
  </cols>
  <sheetData>
    <row r="1" spans="1:7" ht="21" x14ac:dyDescent="0.4">
      <c r="A1" s="28" t="s">
        <v>181</v>
      </c>
      <c r="B1" s="28"/>
      <c r="C1" s="28"/>
      <c r="D1" s="28"/>
      <c r="E1" s="28"/>
      <c r="F1" s="28"/>
      <c r="G1" s="28"/>
    </row>
    <row r="3" spans="1:7" x14ac:dyDescent="0.4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4">
      <c r="A4" s="3" t="s">
        <v>193</v>
      </c>
      <c r="B4" s="3" t="s">
        <v>199</v>
      </c>
      <c r="C4" s="3" t="s">
        <v>196</v>
      </c>
      <c r="D4" s="3" t="s">
        <v>26</v>
      </c>
      <c r="E4" s="7">
        <v>2400000</v>
      </c>
      <c r="F4" s="7">
        <v>580000</v>
      </c>
      <c r="G4" s="7">
        <f t="shared" ref="G4:G14" si="0">SUM(E4:F4)</f>
        <v>2980000</v>
      </c>
    </row>
    <row r="5" spans="1:7" x14ac:dyDescent="0.4">
      <c r="A5" s="3" t="s">
        <v>195</v>
      </c>
      <c r="B5" s="3" t="s">
        <v>203</v>
      </c>
      <c r="C5" s="3" t="s">
        <v>7</v>
      </c>
      <c r="D5" s="3" t="s">
        <v>26</v>
      </c>
      <c r="E5" s="7">
        <v>2400000</v>
      </c>
      <c r="F5" s="7">
        <v>550000</v>
      </c>
      <c r="G5" s="7">
        <f t="shared" si="0"/>
        <v>2950000</v>
      </c>
    </row>
    <row r="6" spans="1:7" x14ac:dyDescent="0.4">
      <c r="A6" s="3" t="s">
        <v>190</v>
      </c>
      <c r="B6" s="3" t="s">
        <v>207</v>
      </c>
      <c r="C6" s="3" t="s">
        <v>5</v>
      </c>
      <c r="D6" s="3" t="s">
        <v>26</v>
      </c>
      <c r="E6" s="7">
        <v>2350000</v>
      </c>
      <c r="F6" s="7">
        <v>570000</v>
      </c>
      <c r="G6" s="7">
        <f t="shared" si="0"/>
        <v>2920000</v>
      </c>
    </row>
    <row r="7" spans="1:7" x14ac:dyDescent="0.4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 t="shared" si="0"/>
        <v>5000000</v>
      </c>
    </row>
    <row r="8" spans="1:7" x14ac:dyDescent="0.4">
      <c r="A8" s="3" t="s">
        <v>189</v>
      </c>
      <c r="B8" s="3" t="s">
        <v>204</v>
      </c>
      <c r="C8" s="3" t="s">
        <v>5</v>
      </c>
      <c r="D8" s="3" t="s">
        <v>23</v>
      </c>
      <c r="E8" s="7">
        <v>3850000</v>
      </c>
      <c r="F8" s="7">
        <v>1200000</v>
      </c>
      <c r="G8" s="7">
        <f t="shared" si="0"/>
        <v>5050000</v>
      </c>
    </row>
    <row r="9" spans="1:7" x14ac:dyDescent="0.4">
      <c r="A9" s="3" t="s">
        <v>192</v>
      </c>
      <c r="B9" s="3" t="s">
        <v>198</v>
      </c>
      <c r="C9" s="3" t="s">
        <v>196</v>
      </c>
      <c r="D9" s="3" t="s">
        <v>20</v>
      </c>
      <c r="E9" s="7">
        <v>2700000</v>
      </c>
      <c r="F9" s="7">
        <v>670000</v>
      </c>
      <c r="G9" s="7">
        <f t="shared" si="0"/>
        <v>3370000</v>
      </c>
    </row>
    <row r="10" spans="1:7" x14ac:dyDescent="0.4">
      <c r="A10" s="3" t="s">
        <v>188</v>
      </c>
      <c r="B10" s="3" t="s">
        <v>202</v>
      </c>
      <c r="C10" s="3" t="s">
        <v>7</v>
      </c>
      <c r="D10" s="3" t="s">
        <v>20</v>
      </c>
      <c r="E10" s="7">
        <v>2600000</v>
      </c>
      <c r="F10" s="7">
        <v>760000</v>
      </c>
      <c r="G10" s="7">
        <f t="shared" si="0"/>
        <v>3360000</v>
      </c>
    </row>
    <row r="11" spans="1:7" x14ac:dyDescent="0.4">
      <c r="A11" s="3" t="s">
        <v>191</v>
      </c>
      <c r="B11" s="3" t="s">
        <v>205</v>
      </c>
      <c r="C11" s="3" t="s">
        <v>5</v>
      </c>
      <c r="D11" s="3" t="s">
        <v>20</v>
      </c>
      <c r="E11" s="7">
        <v>2650000</v>
      </c>
      <c r="F11" s="7">
        <v>670000</v>
      </c>
      <c r="G11" s="7">
        <f t="shared" si="0"/>
        <v>3320000</v>
      </c>
    </row>
    <row r="12" spans="1:7" x14ac:dyDescent="0.4">
      <c r="A12" s="3" t="s">
        <v>185</v>
      </c>
      <c r="B12" s="3" t="s">
        <v>206</v>
      </c>
      <c r="C12" s="3" t="s">
        <v>5</v>
      </c>
      <c r="D12" s="3" t="s">
        <v>20</v>
      </c>
      <c r="E12" s="7">
        <v>2500000</v>
      </c>
      <c r="F12" s="7">
        <v>880000</v>
      </c>
      <c r="G12" s="7">
        <f t="shared" si="0"/>
        <v>3380000</v>
      </c>
    </row>
    <row r="13" spans="1:7" x14ac:dyDescent="0.4">
      <c r="A13" s="3" t="s">
        <v>186</v>
      </c>
      <c r="B13" s="3" t="s">
        <v>197</v>
      </c>
      <c r="C13" s="3" t="s">
        <v>196</v>
      </c>
      <c r="D13" s="3" t="s">
        <v>17</v>
      </c>
      <c r="E13" s="7">
        <v>3000000</v>
      </c>
      <c r="F13" s="7">
        <v>950000</v>
      </c>
      <c r="G13" s="7">
        <f t="shared" si="0"/>
        <v>3950000</v>
      </c>
    </row>
    <row r="14" spans="1:7" x14ac:dyDescent="0.4">
      <c r="A14" s="3" t="s">
        <v>194</v>
      </c>
      <c r="B14" s="3" t="s">
        <v>201</v>
      </c>
      <c r="C14" s="3" t="s">
        <v>7</v>
      </c>
      <c r="D14" s="3" t="s">
        <v>17</v>
      </c>
      <c r="E14" s="7">
        <v>3200000</v>
      </c>
      <c r="F14" s="7">
        <v>970000</v>
      </c>
      <c r="G14" s="7">
        <f t="shared" si="0"/>
        <v>4170000</v>
      </c>
    </row>
    <row r="18" spans="1:4" x14ac:dyDescent="0.4">
      <c r="A18" s="25" t="s">
        <v>273</v>
      </c>
      <c r="B18" t="s">
        <v>270</v>
      </c>
      <c r="C18" t="s">
        <v>271</v>
      </c>
      <c r="D18" t="s">
        <v>272</v>
      </c>
    </row>
    <row r="19" spans="1:4" x14ac:dyDescent="0.4">
      <c r="A19" t="s">
        <v>268</v>
      </c>
      <c r="B19" s="26">
        <v>2400000</v>
      </c>
      <c r="C19" s="26">
        <v>580000</v>
      </c>
      <c r="D19" s="26">
        <v>2980000</v>
      </c>
    </row>
    <row r="20" spans="1:4" x14ac:dyDescent="0.4">
      <c r="A20" t="s">
        <v>267</v>
      </c>
      <c r="B20" s="26">
        <v>3900000</v>
      </c>
      <c r="C20" s="26">
        <v>1200000</v>
      </c>
      <c r="D20" s="26">
        <v>5050000</v>
      </c>
    </row>
    <row r="21" spans="1:4" x14ac:dyDescent="0.4">
      <c r="A21" t="s">
        <v>266</v>
      </c>
      <c r="B21" s="26">
        <v>2700000</v>
      </c>
      <c r="C21" s="26">
        <v>880000</v>
      </c>
      <c r="D21" s="26">
        <v>3380000</v>
      </c>
    </row>
    <row r="22" spans="1:4" x14ac:dyDescent="0.4">
      <c r="A22" t="s">
        <v>265</v>
      </c>
      <c r="B22" s="26">
        <v>3200000</v>
      </c>
      <c r="C22" s="26">
        <v>970000</v>
      </c>
      <c r="D22" s="26">
        <v>4170000</v>
      </c>
    </row>
    <row r="23" spans="1:4" x14ac:dyDescent="0.4">
      <c r="A23" t="s">
        <v>269</v>
      </c>
      <c r="B23" s="26">
        <v>3900000</v>
      </c>
      <c r="C23" s="26">
        <v>1200000</v>
      </c>
      <c r="D23" s="26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B1:C7"/>
  <sheetViews>
    <sheetView workbookViewId="0">
      <selection activeCell="H9" sqref="H9"/>
    </sheetView>
  </sheetViews>
  <sheetFormatPr defaultRowHeight="17.399999999999999" x14ac:dyDescent="0.4"/>
  <cols>
    <col min="1" max="1" width="2.59765625" customWidth="1"/>
    <col min="2" max="2" width="13.09765625" bestFit="1" customWidth="1"/>
    <col min="3" max="3" width="11.69921875" bestFit="1" customWidth="1"/>
  </cols>
  <sheetData>
    <row r="1" spans="2:3" x14ac:dyDescent="0.4">
      <c r="B1" s="40" t="s">
        <v>209</v>
      </c>
      <c r="C1" s="40"/>
    </row>
    <row r="2" spans="2:3" x14ac:dyDescent="0.4">
      <c r="B2" s="2"/>
    </row>
    <row r="3" spans="2:3" x14ac:dyDescent="0.4">
      <c r="B3" s="11" t="s">
        <v>210</v>
      </c>
      <c r="C3" s="13">
        <v>316624.95672293013</v>
      </c>
    </row>
    <row r="4" spans="2:3" x14ac:dyDescent="0.4">
      <c r="B4" s="11" t="s">
        <v>208</v>
      </c>
      <c r="C4" s="3">
        <v>36</v>
      </c>
    </row>
    <row r="5" spans="2:3" x14ac:dyDescent="0.4">
      <c r="B5" s="11" t="s">
        <v>211</v>
      </c>
      <c r="C5" s="12">
        <v>3.5000000000000003E-2</v>
      </c>
    </row>
    <row r="6" spans="2:3" x14ac:dyDescent="0.4">
      <c r="B6" s="11" t="s">
        <v>213</v>
      </c>
      <c r="C6" s="14">
        <f>C3*C4</f>
        <v>11398498.442025485</v>
      </c>
    </row>
    <row r="7" spans="2:3" x14ac:dyDescent="0.4">
      <c r="B7" s="11" t="s">
        <v>212</v>
      </c>
      <c r="C7" s="14">
        <f>FV(C5/12,C4,-C3)</f>
        <v>11999999.999999998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H11"/>
  <sheetViews>
    <sheetView workbookViewId="0">
      <selection activeCell="K6" sqref="K6"/>
    </sheetView>
  </sheetViews>
  <sheetFormatPr defaultRowHeight="17.399999999999999" x14ac:dyDescent="0.4"/>
  <cols>
    <col min="2" max="8" width="7.09765625" customWidth="1"/>
    <col min="9" max="9" width="5.59765625" customWidth="1"/>
    <col min="10" max="10" width="10.59765625" customWidth="1"/>
  </cols>
  <sheetData>
    <row r="1" spans="1:8" ht="21" x14ac:dyDescent="0.4">
      <c r="A1" s="28" t="s">
        <v>214</v>
      </c>
      <c r="B1" s="28"/>
      <c r="C1" s="28"/>
      <c r="D1" s="28"/>
      <c r="E1" s="28"/>
      <c r="F1" s="28"/>
      <c r="G1" s="28"/>
      <c r="H1" s="28"/>
    </row>
    <row r="3" spans="1:8" x14ac:dyDescent="0.4">
      <c r="A3" s="27" t="s">
        <v>8</v>
      </c>
      <c r="B3" s="27" t="s">
        <v>215</v>
      </c>
      <c r="C3" s="27" t="s">
        <v>216</v>
      </c>
      <c r="D3" s="27" t="s">
        <v>217</v>
      </c>
      <c r="E3" s="27" t="s">
        <v>218</v>
      </c>
      <c r="F3" s="27" t="s">
        <v>219</v>
      </c>
      <c r="G3" s="27" t="s">
        <v>220</v>
      </c>
      <c r="H3" s="27" t="s">
        <v>46</v>
      </c>
    </row>
    <row r="4" spans="1:8" x14ac:dyDescent="0.4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4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4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4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4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4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4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4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9</xdr:col>
                    <xdr:colOff>7620</xdr:colOff>
                    <xdr:row>2</xdr:row>
                    <xdr:rowOff>22860</xdr:rowOff>
                  </from>
                  <to>
                    <xdr:col>9</xdr:col>
                    <xdr:colOff>800100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F9"/>
  <sheetViews>
    <sheetView topLeftCell="A5" workbookViewId="0">
      <selection activeCell="L11" sqref="L11"/>
    </sheetView>
  </sheetViews>
  <sheetFormatPr defaultRowHeight="17.399999999999999" x14ac:dyDescent="0.4"/>
  <sheetData>
    <row r="1" spans="1:6" ht="21" x14ac:dyDescent="0.4">
      <c r="A1" s="28" t="s">
        <v>230</v>
      </c>
      <c r="B1" s="28"/>
      <c r="C1" s="28"/>
      <c r="D1" s="28"/>
      <c r="E1" s="28"/>
      <c r="F1" s="28"/>
    </row>
    <row r="3" spans="1:6" x14ac:dyDescent="0.4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4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4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4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4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4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4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임 혜진</cp:lastModifiedBy>
  <dcterms:created xsi:type="dcterms:W3CDTF">2025-02-05T04:40:07Z</dcterms:created>
  <dcterms:modified xsi:type="dcterms:W3CDTF">2026-03-16T11:52:11Z</dcterms:modified>
</cp:coreProperties>
</file>