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b62434f05d0db88/Desktop/"/>
    </mc:Choice>
  </mc:AlternateContent>
  <xr:revisionPtr revIDLastSave="12" documentId="8_{883A4946-0E56-4B74-8E03-CB9A5ED7E439}" xr6:coauthVersionLast="47" xr6:coauthVersionMax="47" xr10:uidLastSave="{7E518988-2213-4D66-8147-4B383B5C6493}"/>
  <bookViews>
    <workbookView xWindow="-108" yWindow="-108" windowWidth="23256" windowHeight="12456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calcPr calcId="18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8" l="1"/>
  <c r="H6" i="8"/>
  <c r="H7" i="8"/>
  <c r="H8" i="8"/>
  <c r="H9" i="8"/>
  <c r="H10" i="8"/>
  <c r="H11" i="8"/>
  <c r="H4" i="8"/>
  <c r="E29" i="4"/>
  <c r="E30" i="4"/>
  <c r="E31" i="4"/>
  <c r="E32" i="4"/>
  <c r="E33" i="4"/>
  <c r="E34" i="4"/>
  <c r="E35" i="4"/>
  <c r="E36" i="4"/>
  <c r="E37" i="4"/>
  <c r="E28" i="4"/>
  <c r="H27" i="4"/>
  <c r="E16" i="4"/>
  <c r="E17" i="4"/>
  <c r="E18" i="4"/>
  <c r="E19" i="4"/>
  <c r="E20" i="4"/>
  <c r="E21" i="4"/>
  <c r="E22" i="4"/>
  <c r="E23" i="4"/>
  <c r="E24" i="4"/>
  <c r="E15" i="4"/>
  <c r="M4" i="4"/>
  <c r="M5" i="4"/>
  <c r="M6" i="4"/>
  <c r="M7" i="4"/>
  <c r="M8" i="4"/>
  <c r="M9" i="4"/>
  <c r="M10" i="4"/>
  <c r="M11" i="4"/>
  <c r="M3" i="4"/>
  <c r="E4" i="4"/>
  <c r="E5" i="4"/>
  <c r="E6" i="4"/>
  <c r="E7" i="4"/>
  <c r="E8" i="4"/>
  <c r="E9" i="4"/>
  <c r="E10" i="4"/>
  <c r="E11" i="4"/>
  <c r="E3" i="4"/>
  <c r="F5" i="3"/>
  <c r="F5" i="7"/>
  <c r="F6" i="7"/>
  <c r="F7" i="7"/>
  <c r="F8" i="7"/>
  <c r="F9" i="7"/>
  <c r="F4" i="7"/>
  <c r="C7" i="6" l="1"/>
  <c r="C6" i="6" l="1"/>
  <c r="G5" i="5" l="1"/>
  <c r="G6" i="5"/>
  <c r="G7" i="5"/>
  <c r="G8" i="5"/>
  <c r="G9" i="5"/>
  <c r="G10" i="5"/>
  <c r="G11" i="5"/>
  <c r="G12" i="5"/>
  <c r="G13" i="5"/>
  <c r="G14" i="5"/>
  <c r="G4" i="5"/>
  <c r="F6" i="3"/>
  <c r="F7" i="3"/>
  <c r="F8" i="3"/>
  <c r="F9" i="3"/>
  <c r="F10" i="3"/>
  <c r="F11" i="3"/>
  <c r="F12" i="3"/>
  <c r="F13" i="3"/>
  <c r="F14" i="3"/>
  <c r="F15" i="3"/>
  <c r="F4" i="3"/>
  <c r="G5" i="3"/>
  <c r="G6" i="3"/>
  <c r="G7" i="3"/>
  <c r="G8" i="3"/>
  <c r="G9" i="3"/>
  <c r="G10" i="3"/>
  <c r="G11" i="3"/>
  <c r="G12" i="3"/>
  <c r="G13" i="3"/>
  <c r="G14" i="3"/>
  <c r="G15" i="3"/>
  <c r="G4" i="3"/>
  <c r="C5" i="3" l="1"/>
  <c r="C6" i="3"/>
  <c r="C7" i="3"/>
  <c r="C8" i="3"/>
  <c r="C9" i="3"/>
  <c r="C10" i="3"/>
  <c r="C11" i="3"/>
  <c r="C12" i="3"/>
  <c r="C13" i="3"/>
  <c r="C14" i="3"/>
  <c r="C15" i="3"/>
  <c r="C4" i="3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<sst xmlns="http://schemas.openxmlformats.org/spreadsheetml/2006/main" count="337" uniqueCount="274">
  <si>
    <t>사원코드</t>
    <phoneticPr fontId="1" type="noConversion"/>
  </si>
  <si>
    <t>사원명</t>
    <phoneticPr fontId="1" type="noConversion"/>
  </si>
  <si>
    <t>부서명</t>
    <phoneticPr fontId="1" type="noConversion"/>
  </si>
  <si>
    <t>상공주식회사 사원관리 현황</t>
    <phoneticPr fontId="1" type="noConversion"/>
  </si>
  <si>
    <t>성별</t>
    <phoneticPr fontId="1" type="noConversion"/>
  </si>
  <si>
    <t>영업부</t>
    <phoneticPr fontId="1" type="noConversion"/>
  </si>
  <si>
    <t>생산부</t>
    <phoneticPr fontId="1" type="noConversion"/>
  </si>
  <si>
    <t>기획부</t>
    <phoneticPr fontId="1" type="noConversion"/>
  </si>
  <si>
    <t>이름</t>
    <phoneticPr fontId="1" type="noConversion"/>
  </si>
  <si>
    <t>[표1]</t>
    <phoneticPr fontId="1" type="noConversion"/>
  </si>
  <si>
    <t>사원관리현황</t>
    <phoneticPr fontId="1" type="noConversion"/>
  </si>
  <si>
    <t>기준일 :</t>
    <phoneticPr fontId="1" type="noConversion"/>
  </si>
  <si>
    <t>직위</t>
    <phoneticPr fontId="1" type="noConversion"/>
  </si>
  <si>
    <t>입사년차</t>
  </si>
  <si>
    <t>M1406L</t>
    <phoneticPr fontId="1" type="noConversion"/>
  </si>
  <si>
    <t>최성완</t>
    <phoneticPr fontId="1" type="noConversion"/>
  </si>
  <si>
    <t>경영지원부</t>
    <phoneticPr fontId="1" type="noConversion"/>
  </si>
  <si>
    <t>과장</t>
    <phoneticPr fontId="1" type="noConversion"/>
  </si>
  <si>
    <t>M2002N</t>
    <phoneticPr fontId="1" type="noConversion"/>
  </si>
  <si>
    <t>서기운</t>
    <phoneticPr fontId="1" type="noConversion"/>
  </si>
  <si>
    <t>대리</t>
    <phoneticPr fontId="1" type="noConversion"/>
  </si>
  <si>
    <t>P0811S</t>
    <phoneticPr fontId="1" type="noConversion"/>
  </si>
  <si>
    <t>김윤지</t>
    <phoneticPr fontId="1" type="noConversion"/>
  </si>
  <si>
    <t>부장</t>
    <phoneticPr fontId="1" type="noConversion"/>
  </si>
  <si>
    <t>P2302Y</t>
    <phoneticPr fontId="1" type="noConversion"/>
  </si>
  <si>
    <t>이부성</t>
    <phoneticPr fontId="1" type="noConversion"/>
  </si>
  <si>
    <t>사원</t>
    <phoneticPr fontId="1" type="noConversion"/>
  </si>
  <si>
    <t>D0903T</t>
    <phoneticPr fontId="1" type="noConversion"/>
  </si>
  <si>
    <t>박윤희</t>
    <phoneticPr fontId="1" type="noConversion"/>
  </si>
  <si>
    <t>D1904H</t>
    <phoneticPr fontId="1" type="noConversion"/>
  </si>
  <si>
    <t>김지선</t>
    <phoneticPr fontId="1" type="noConversion"/>
  </si>
  <si>
    <t>D2208F</t>
    <phoneticPr fontId="1" type="noConversion"/>
  </si>
  <si>
    <t>정원석</t>
    <phoneticPr fontId="1" type="noConversion"/>
  </si>
  <si>
    <t>S1505A</t>
    <phoneticPr fontId="1" type="noConversion"/>
  </si>
  <si>
    <t>강민호</t>
    <phoneticPr fontId="1" type="noConversion"/>
  </si>
  <si>
    <t>S1910E</t>
    <phoneticPr fontId="1" type="noConversion"/>
  </si>
  <si>
    <t>양정화</t>
    <phoneticPr fontId="1" type="noConversion"/>
  </si>
  <si>
    <t>S2412P</t>
    <phoneticPr fontId="1" type="noConversion"/>
  </si>
  <si>
    <t>윤성철</t>
    <phoneticPr fontId="1" type="noConversion"/>
  </si>
  <si>
    <t>[표3]</t>
    <phoneticPr fontId="1" type="noConversion"/>
  </si>
  <si>
    <t>[표2]</t>
    <phoneticPr fontId="1" type="noConversion"/>
  </si>
  <si>
    <t>심사점수1</t>
    <phoneticPr fontId="1" type="noConversion"/>
  </si>
  <si>
    <t>심사점수2</t>
  </si>
  <si>
    <t>심사점수3</t>
  </si>
  <si>
    <t>심사점수4</t>
  </si>
  <si>
    <t>심사점수5</t>
  </si>
  <si>
    <t>평균</t>
    <phoneticPr fontId="1" type="noConversion"/>
  </si>
  <si>
    <t>한명회</t>
    <phoneticPr fontId="1" type="noConversion"/>
  </si>
  <si>
    <t>이해영</t>
    <phoneticPr fontId="1" type="noConversion"/>
  </si>
  <si>
    <t>조경화</t>
    <phoneticPr fontId="1" type="noConversion"/>
  </si>
  <si>
    <t>우정승</t>
    <phoneticPr fontId="1" type="noConversion"/>
  </si>
  <si>
    <t>박훈규</t>
    <phoneticPr fontId="1" type="noConversion"/>
  </si>
  <si>
    <t>지승대</t>
    <phoneticPr fontId="1" type="noConversion"/>
  </si>
  <si>
    <t>박해수</t>
    <phoneticPr fontId="1" type="noConversion"/>
  </si>
  <si>
    <t>김종모</t>
    <phoneticPr fontId="1" type="noConversion"/>
  </si>
  <si>
    <t>김은소</t>
    <phoneticPr fontId="1" type="noConversion"/>
  </si>
  <si>
    <t>심사결과</t>
    <phoneticPr fontId="1" type="noConversion"/>
  </si>
  <si>
    <t>[표4]</t>
    <phoneticPr fontId="1" type="noConversion"/>
  </si>
  <si>
    <t>진료과</t>
    <phoneticPr fontId="1" type="noConversion"/>
  </si>
  <si>
    <t>환자명</t>
    <phoneticPr fontId="1" type="noConversion"/>
  </si>
  <si>
    <t>진료일자</t>
    <phoneticPr fontId="1" type="noConversion"/>
  </si>
  <si>
    <t>주민등록번호</t>
    <phoneticPr fontId="1" type="noConversion"/>
  </si>
  <si>
    <t>[표5]</t>
    <phoneticPr fontId="1" type="noConversion"/>
  </si>
  <si>
    <t>지점</t>
    <phoneticPr fontId="1" type="noConversion"/>
  </si>
  <si>
    <t>지역별 매출현황</t>
    <phoneticPr fontId="1" type="noConversion"/>
  </si>
  <si>
    <t>지역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</si>
  <si>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</si>
  <si>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</si>
  <si>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</si>
  <si>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매출액</t>
    <phoneticPr fontId="1" type="noConversion"/>
  </si>
  <si>
    <t>노원점</t>
    <phoneticPr fontId="1" type="noConversion"/>
  </si>
  <si>
    <t>안산점</t>
    <phoneticPr fontId="1" type="noConversion"/>
  </si>
  <si>
    <t>마포점</t>
    <phoneticPr fontId="1" type="noConversion"/>
  </si>
  <si>
    <t>계양점</t>
    <phoneticPr fontId="1" type="noConversion"/>
  </si>
  <si>
    <t>연수점</t>
    <phoneticPr fontId="1" type="noConversion"/>
  </si>
  <si>
    <t>수원점</t>
    <phoneticPr fontId="1" type="noConversion"/>
  </si>
  <si>
    <t>용인점</t>
    <phoneticPr fontId="1" type="noConversion"/>
  </si>
  <si>
    <t>미추홀점</t>
    <phoneticPr fontId="1" type="noConversion"/>
  </si>
  <si>
    <t>서초점</t>
    <phoneticPr fontId="1" type="noConversion"/>
  </si>
  <si>
    <t>성남점</t>
    <phoneticPr fontId="1" type="noConversion"/>
  </si>
  <si>
    <t>경기 최대-최소 매출액 차이</t>
    <phoneticPr fontId="1" type="noConversion"/>
  </si>
  <si>
    <t>직원수</t>
    <phoneticPr fontId="1" type="noConversion"/>
  </si>
  <si>
    <t>(단위 : 만원)</t>
    <phoneticPr fontId="1" type="noConversion"/>
  </si>
  <si>
    <t>환자진료기록</t>
    <phoneticPr fontId="1" type="noConversion"/>
  </si>
  <si>
    <t>05월02일</t>
    <phoneticPr fontId="1" type="noConversion"/>
  </si>
  <si>
    <t>05월07일</t>
    <phoneticPr fontId="1" type="noConversion"/>
  </si>
  <si>
    <t>05월09일</t>
    <phoneticPr fontId="1" type="noConversion"/>
  </si>
  <si>
    <t>05월13일</t>
    <phoneticPr fontId="1" type="noConversion"/>
  </si>
  <si>
    <t>05월15일</t>
    <phoneticPr fontId="1" type="noConversion"/>
  </si>
  <si>
    <t>05월20일</t>
    <phoneticPr fontId="1" type="noConversion"/>
  </si>
  <si>
    <t>05월22일</t>
    <phoneticPr fontId="1" type="noConversion"/>
  </si>
  <si>
    <t>05월26일</t>
    <phoneticPr fontId="1" type="noConversion"/>
  </si>
  <si>
    <t>05월27일</t>
    <phoneticPr fontId="1" type="noConversion"/>
  </si>
  <si>
    <t>05월30일</t>
    <phoneticPr fontId="1" type="noConversion"/>
  </si>
  <si>
    <t>박하은</t>
  </si>
  <si>
    <t>오인영</t>
  </si>
  <si>
    <t>서윤한</t>
  </si>
  <si>
    <t>강정수</t>
  </si>
  <si>
    <t>김영택</t>
    <phoneticPr fontId="1" type="noConversion"/>
  </si>
  <si>
    <t>주진명</t>
    <phoneticPr fontId="1" type="noConversion"/>
  </si>
  <si>
    <t>한서라</t>
    <phoneticPr fontId="1" type="noConversion"/>
  </si>
  <si>
    <t>강시율</t>
    <phoneticPr fontId="1" type="noConversion"/>
  </si>
  <si>
    <t>내과</t>
    <phoneticPr fontId="1" type="noConversion"/>
  </si>
  <si>
    <t>외과</t>
    <phoneticPr fontId="1" type="noConversion"/>
  </si>
  <si>
    <t>안과</t>
    <phoneticPr fontId="1" type="noConversion"/>
  </si>
  <si>
    <t>신경외과</t>
    <phoneticPr fontId="1" type="noConversion"/>
  </si>
  <si>
    <t>소아과</t>
    <phoneticPr fontId="1" type="noConversion"/>
  </si>
  <si>
    <t>이태윤</t>
    <phoneticPr fontId="1" type="noConversion"/>
  </si>
  <si>
    <t>090820-4******</t>
    <phoneticPr fontId="1" type="noConversion"/>
  </si>
  <si>
    <t>110425-3******</t>
    <phoneticPr fontId="1" type="noConversion"/>
  </si>
  <si>
    <t>861123-1******</t>
    <phoneticPr fontId="1" type="noConversion"/>
  </si>
  <si>
    <t>970203-2******</t>
    <phoneticPr fontId="1" type="noConversion"/>
  </si>
  <si>
    <t>820927-1******</t>
    <phoneticPr fontId="1" type="noConversion"/>
  </si>
  <si>
    <t>911201-2******</t>
    <phoneticPr fontId="1" type="noConversion"/>
  </si>
  <si>
    <t>890804-5******</t>
    <phoneticPr fontId="1" type="noConversion"/>
  </si>
  <si>
    <t>881012-6******</t>
    <phoneticPr fontId="1" type="noConversion"/>
  </si>
  <si>
    <t>김나영</t>
    <phoneticPr fontId="1" type="noConversion"/>
  </si>
  <si>
    <t>120420-4******</t>
    <phoneticPr fontId="1" type="noConversion"/>
  </si>
  <si>
    <t>030317-3******</t>
    <phoneticPr fontId="1" type="noConversion"/>
  </si>
  <si>
    <t>필기시험결과</t>
    <phoneticPr fontId="1" type="noConversion"/>
  </si>
  <si>
    <t>수험번호</t>
    <phoneticPr fontId="1" type="noConversion"/>
  </si>
  <si>
    <t>1과목</t>
    <phoneticPr fontId="1" type="noConversion"/>
  </si>
  <si>
    <t>2과목</t>
    <phoneticPr fontId="1" type="noConversion"/>
  </si>
  <si>
    <t>결과</t>
    <phoneticPr fontId="1" type="noConversion"/>
  </si>
  <si>
    <t>423-002</t>
  </si>
  <si>
    <t>423-003</t>
  </si>
  <si>
    <t>423-004</t>
  </si>
  <si>
    <t>423-005</t>
  </si>
  <si>
    <t>423-006</t>
  </si>
  <si>
    <t>423-007</t>
  </si>
  <si>
    <t>423-008</t>
  </si>
  <si>
    <t>423-009</t>
  </si>
  <si>
    <t>요리클래스 진행 현황</t>
    <phoneticPr fontId="1" type="noConversion"/>
  </si>
  <si>
    <t>한식</t>
    <phoneticPr fontId="1" type="noConversion"/>
  </si>
  <si>
    <t>양식</t>
    <phoneticPr fontId="1" type="noConversion"/>
  </si>
  <si>
    <t>중식</t>
    <phoneticPr fontId="1" type="noConversion"/>
  </si>
  <si>
    <t>메뉴</t>
    <phoneticPr fontId="1" type="noConversion"/>
  </si>
  <si>
    <t>강사명</t>
    <phoneticPr fontId="1" type="noConversion"/>
  </si>
  <si>
    <t>수강인원</t>
    <phoneticPr fontId="1" type="noConversion"/>
  </si>
  <si>
    <t>진행시간</t>
    <phoneticPr fontId="1" type="noConversion"/>
  </si>
  <si>
    <t>수강일</t>
    <phoneticPr fontId="1" type="noConversion"/>
  </si>
  <si>
    <t>안동찜닭</t>
    <phoneticPr fontId="1" type="noConversion"/>
  </si>
  <si>
    <t>한방보쌈</t>
    <phoneticPr fontId="1" type="noConversion"/>
  </si>
  <si>
    <t>묵은지찜</t>
    <phoneticPr fontId="1" type="noConversion"/>
  </si>
  <si>
    <t>까르보나라</t>
    <phoneticPr fontId="1" type="noConversion"/>
  </si>
  <si>
    <t>크림리조또</t>
    <phoneticPr fontId="1" type="noConversion"/>
  </si>
  <si>
    <t>멘보샤</t>
    <phoneticPr fontId="1" type="noConversion"/>
  </si>
  <si>
    <t>찹쌀탕수육</t>
    <phoneticPr fontId="1" type="noConversion"/>
  </si>
  <si>
    <t>고추잡채</t>
    <phoneticPr fontId="1" type="noConversion"/>
  </si>
  <si>
    <t>2시간</t>
    <phoneticPr fontId="1" type="noConversion"/>
  </si>
  <si>
    <t>3시간</t>
    <phoneticPr fontId="1" type="noConversion"/>
  </si>
  <si>
    <t>김예중</t>
    <phoneticPr fontId="1" type="noConversion"/>
  </si>
  <si>
    <t>윤석남</t>
    <phoneticPr fontId="1" type="noConversion"/>
  </si>
  <si>
    <t>이미정</t>
    <phoneticPr fontId="1" type="noConversion"/>
  </si>
  <si>
    <t>한명자</t>
    <phoneticPr fontId="1" type="noConversion"/>
  </si>
  <si>
    <t>강선숙</t>
    <phoneticPr fontId="1" type="noConversion"/>
  </si>
  <si>
    <t>이해인</t>
    <phoneticPr fontId="1" type="noConversion"/>
  </si>
  <si>
    <t>조선하</t>
    <phoneticPr fontId="1" type="noConversion"/>
  </si>
  <si>
    <t>손영순</t>
    <phoneticPr fontId="1" type="noConversion"/>
  </si>
  <si>
    <t>1시간 30분</t>
    <phoneticPr fontId="1" type="noConversion"/>
  </si>
  <si>
    <t>제품 관리 현황</t>
    <phoneticPr fontId="1" type="noConversion"/>
  </si>
  <si>
    <t>제품코드</t>
    <phoneticPr fontId="1" type="noConversion"/>
  </si>
  <si>
    <t>생산량</t>
    <phoneticPr fontId="1" type="noConversion"/>
  </si>
  <si>
    <t>출고량</t>
    <phoneticPr fontId="1" type="noConversion"/>
  </si>
  <si>
    <t>재고량</t>
    <phoneticPr fontId="1" type="noConversion"/>
  </si>
  <si>
    <t>생산원가</t>
    <phoneticPr fontId="1" type="noConversion"/>
  </si>
  <si>
    <t>출고가</t>
    <phoneticPr fontId="1" type="noConversion"/>
  </si>
  <si>
    <t>출고총액</t>
    <phoneticPr fontId="1" type="noConversion"/>
  </si>
  <si>
    <t>KEW-001</t>
    <phoneticPr fontId="1" type="noConversion"/>
  </si>
  <si>
    <t>KEW-002</t>
  </si>
  <si>
    <t>KEW-003</t>
  </si>
  <si>
    <t>SUN-002</t>
    <phoneticPr fontId="1" type="noConversion"/>
  </si>
  <si>
    <t>SUN-001</t>
    <phoneticPr fontId="1" type="noConversion"/>
  </si>
  <si>
    <t>SUN-003</t>
    <phoneticPr fontId="1" type="noConversion"/>
  </si>
  <si>
    <t>WIN-002</t>
    <phoneticPr fontId="1" type="noConversion"/>
  </si>
  <si>
    <t>WIN-001</t>
    <phoneticPr fontId="1" type="noConversion"/>
  </si>
  <si>
    <t>WIN-003</t>
    <phoneticPr fontId="1" type="noConversion"/>
  </si>
  <si>
    <t>ABS-003</t>
    <phoneticPr fontId="1" type="noConversion"/>
  </si>
  <si>
    <t>ABS-001</t>
    <phoneticPr fontId="1" type="noConversion"/>
  </si>
  <si>
    <t>ABS-002</t>
    <phoneticPr fontId="1" type="noConversion"/>
  </si>
  <si>
    <t>3월 급여지급명세서</t>
    <phoneticPr fontId="1" type="noConversion"/>
  </si>
  <si>
    <t>기본급</t>
    <phoneticPr fontId="1" type="noConversion"/>
  </si>
  <si>
    <t>성과급</t>
    <phoneticPr fontId="1" type="noConversion"/>
  </si>
  <si>
    <t>실수령액</t>
    <phoneticPr fontId="1" type="noConversion"/>
  </si>
  <si>
    <t>송승환</t>
    <phoneticPr fontId="1" type="noConversion"/>
  </si>
  <si>
    <t>김규리</t>
    <phoneticPr fontId="1" type="noConversion"/>
  </si>
  <si>
    <t>박지성</t>
    <phoneticPr fontId="1" type="noConversion"/>
  </si>
  <si>
    <t>김미지</t>
    <phoneticPr fontId="1" type="noConversion"/>
  </si>
  <si>
    <t>최준열</t>
    <phoneticPr fontId="1" type="noConversion"/>
  </si>
  <si>
    <t>김서현</t>
    <phoneticPr fontId="1" type="noConversion"/>
  </si>
  <si>
    <t>이예소</t>
    <phoneticPr fontId="1" type="noConversion"/>
  </si>
  <si>
    <t>최서연</t>
    <phoneticPr fontId="1" type="noConversion"/>
  </si>
  <si>
    <t>배지민</t>
    <phoneticPr fontId="1" type="noConversion"/>
  </si>
  <si>
    <t>이향기</t>
    <phoneticPr fontId="1" type="noConversion"/>
  </si>
  <si>
    <t>조다미</t>
    <phoneticPr fontId="1" type="noConversion"/>
  </si>
  <si>
    <t>경리부</t>
    <phoneticPr fontId="1" type="noConversion"/>
  </si>
  <si>
    <t>AC5441</t>
    <phoneticPr fontId="1" type="noConversion"/>
  </si>
  <si>
    <t>AC1486</t>
    <phoneticPr fontId="1" type="noConversion"/>
  </si>
  <si>
    <t>AC6807</t>
    <phoneticPr fontId="1" type="noConversion"/>
  </si>
  <si>
    <t>PD2978</t>
    <phoneticPr fontId="1" type="noConversion"/>
  </si>
  <si>
    <t>PD1092</t>
    <phoneticPr fontId="1" type="noConversion"/>
  </si>
  <si>
    <t>PD3774</t>
    <phoneticPr fontId="1" type="noConversion"/>
  </si>
  <si>
    <t>PD7570</t>
    <phoneticPr fontId="1" type="noConversion"/>
  </si>
  <si>
    <t>SK9713</t>
    <phoneticPr fontId="1" type="noConversion"/>
  </si>
  <si>
    <t>SK5744</t>
    <phoneticPr fontId="1" type="noConversion"/>
  </si>
  <si>
    <t>SK5007</t>
    <phoneticPr fontId="1" type="noConversion"/>
  </si>
  <si>
    <t>SK6324</t>
    <phoneticPr fontId="1" type="noConversion"/>
  </si>
  <si>
    <t>기간(월)</t>
    <phoneticPr fontId="1" type="noConversion"/>
  </si>
  <si>
    <t>정기적금 납입 현황</t>
    <phoneticPr fontId="1" type="noConversion"/>
  </si>
  <si>
    <t>월납입액</t>
    <phoneticPr fontId="1" type="noConversion"/>
  </si>
  <si>
    <t>연이자율</t>
    <phoneticPr fontId="1" type="noConversion"/>
  </si>
  <si>
    <t>만기지급액</t>
    <phoneticPr fontId="1" type="noConversion"/>
  </si>
  <si>
    <t>월납입액 합계</t>
    <phoneticPr fontId="1" type="noConversion"/>
  </si>
  <si>
    <t>3학년 2학기 중간고사 성적 현황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</si>
  <si>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</si>
  <si>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</si>
  <si>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</si>
  <si>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</si>
  <si>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</si>
  <si>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한국사</t>
    <phoneticPr fontId="1" type="noConversion"/>
  </si>
  <si>
    <t>김예소</t>
    <phoneticPr fontId="1" type="noConversion"/>
  </si>
  <si>
    <t>유혜진</t>
    <phoneticPr fontId="1" type="noConversion"/>
  </si>
  <si>
    <t>박별봄</t>
    <phoneticPr fontId="1" type="noConversion"/>
  </si>
  <si>
    <t>이경진</t>
    <phoneticPr fontId="1" type="noConversion"/>
  </si>
  <si>
    <t>한재명</t>
    <phoneticPr fontId="1" type="noConversion"/>
  </si>
  <si>
    <t>조문수</t>
    <phoneticPr fontId="1" type="noConversion"/>
  </si>
  <si>
    <t>최경영</t>
    <phoneticPr fontId="1" type="noConversion"/>
  </si>
  <si>
    <t>권대명</t>
    <phoneticPr fontId="1" type="noConversion"/>
  </si>
  <si>
    <t>골프장</t>
    <phoneticPr fontId="1" type="noConversion"/>
  </si>
  <si>
    <t>수도권 골프장 이용객 현황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</si>
  <si>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</si>
  <si>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</si>
  <si>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</si>
  <si>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</si>
  <si>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합계</t>
    <phoneticPr fontId="1" type="noConversion"/>
  </si>
  <si>
    <t>골든밸리</t>
    <phoneticPr fontId="1" type="noConversion"/>
  </si>
  <si>
    <t>파인비치</t>
    <phoneticPr fontId="1" type="noConversion"/>
  </si>
  <si>
    <t>블루윈</t>
    <phoneticPr fontId="1" type="noConversion"/>
  </si>
  <si>
    <t>뉴그린</t>
    <phoneticPr fontId="1" type="noConversion"/>
  </si>
  <si>
    <t>그랜드</t>
    <phoneticPr fontId="1" type="noConversion"/>
  </si>
  <si>
    <t>토스카</t>
    <phoneticPr fontId="1" type="noConversion"/>
  </si>
  <si>
    <t>유승아</t>
    <phoneticPr fontId="1" type="noConversion"/>
  </si>
  <si>
    <t>오은석</t>
    <phoneticPr fontId="1" type="noConversion"/>
  </si>
  <si>
    <t>김종명</t>
    <phoneticPr fontId="1" type="noConversion"/>
  </si>
  <si>
    <t>prod-245</t>
    <phoneticPr fontId="1" type="noConversion"/>
  </si>
  <si>
    <t>mark-603</t>
    <phoneticPr fontId="1" type="noConversion"/>
  </si>
  <si>
    <t>plam-927</t>
    <phoneticPr fontId="1" type="noConversion"/>
  </si>
  <si>
    <t>sale-871</t>
    <phoneticPr fontId="1" type="noConversion"/>
  </si>
  <si>
    <t>홍보부</t>
    <phoneticPr fontId="1" type="noConversion"/>
  </si>
  <si>
    <t>여성</t>
    <phoneticPr fontId="1" type="noConversion"/>
  </si>
  <si>
    <t>남성</t>
    <phoneticPr fontId="1" type="noConversion"/>
  </si>
  <si>
    <t>입사일</t>
    <phoneticPr fontId="1" type="noConversion"/>
  </si>
  <si>
    <t>2018년 6월</t>
    <phoneticPr fontId="1" type="noConversion"/>
  </si>
  <si>
    <t>2020년 3월</t>
    <phoneticPr fontId="1" type="noConversion"/>
  </si>
  <si>
    <t>2022년 10월</t>
    <phoneticPr fontId="1" type="noConversion"/>
  </si>
  <si>
    <t>2023년 5월</t>
    <phoneticPr fontId="1" type="noConversion"/>
  </si>
  <si>
    <t>연락처</t>
    <phoneticPr fontId="1" type="noConversion"/>
  </si>
  <si>
    <t>02) 695-7075</t>
    <phoneticPr fontId="1" type="noConversion"/>
  </si>
  <si>
    <t>02) 324-8245</t>
    <phoneticPr fontId="1" type="noConversion"/>
  </si>
  <si>
    <t>02) 591-4884</t>
    <phoneticPr fontId="1" type="noConversion"/>
  </si>
  <si>
    <t>02) 482-7164</t>
    <phoneticPr fontId="1" type="noConversion"/>
  </si>
  <si>
    <t>전년도실적</t>
    <phoneticPr fontId="1" type="noConversion"/>
  </si>
  <si>
    <t>송미란</t>
  </si>
  <si>
    <t>區分</t>
    <phoneticPr fontId="1" type="noConversion"/>
  </si>
  <si>
    <t>423-001</t>
  </si>
  <si>
    <t>부장</t>
  </si>
  <si>
    <t>과장</t>
  </si>
  <si>
    <t>대리</t>
  </si>
  <si>
    <t>사원</t>
  </si>
  <si>
    <t>총합계</t>
  </si>
  <si>
    <t>최대 : 기본급</t>
  </si>
  <si>
    <t>최대 : 성과급</t>
  </si>
  <si>
    <t>최대 : 실수령액</t>
  </si>
  <si>
    <t>직위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</si>
</sst>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%"/>
    <numFmt numFmtId="177" formatCode="#,##0_);[Red]\(#,##0\)"/>
    <numFmt numFmtId="178" formatCode="0.0"/>
    <numFmt numFmtId="179" formatCode="#,##0_ "/>
    <numFmt numFmtId="180" formatCode="&quot;*&quot;0&quot;명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1" applyNumberFormat="1" applyFont="1" applyBorder="1" applyAlignment="1">
      <alignment horizontal="right" vertical="center"/>
    </xf>
    <xf numFmtId="180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0" fontId="0" fillId="0" borderId="12" xfId="0" applyNumberFormat="1" applyBorder="1">
      <alignment vertical="center"/>
    </xf>
    <xf numFmtId="14" fontId="0" fillId="0" borderId="12" xfId="0" applyNumberFormat="1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pivotButton="1">
      <alignment vertical="center"/>
    </xf>
    <xf numFmtId="0" fontId="6" fillId="3" borderId="1" xfId="3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2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강조색4" xfId="3" builtinId="41"/>
    <cellStyle name="쉼표 [0]" xfId="1" builtinId="6"/>
    <cellStyle name="제목 1" xfId="2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수도권 골프장 이용객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차트작업!$B$4:$B$9</c15:sqref>
                  </c15:fullRef>
                </c:ext>
              </c:extLst>
              <c:f>(차트작업!$B$4:$B$5,차트작업!$B$7:$B$9)</c:f>
              <c:numCache>
                <c:formatCode>#,##0_ </c:formatCode>
                <c:ptCount val="5"/>
                <c:pt idx="0">
                  <c:v>6240</c:v>
                </c:pt>
                <c:pt idx="1">
                  <c:v>5880</c:v>
                </c:pt>
                <c:pt idx="2">
                  <c:v>6600</c:v>
                </c:pt>
                <c:pt idx="3">
                  <c:v>4770</c:v>
                </c:pt>
                <c:pt idx="4">
                  <c:v>8010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3-4384-B17D-9832B80CD93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(차트작업!$C$4:$C$5,차트작업!$C$7:$C$9)</c:f>
              <c:numCache>
                <c:formatCode>#,##0_ </c:formatCode>
                <c:ptCount val="5"/>
                <c:pt idx="0">
                  <c:v>7350</c:v>
                </c:pt>
                <c:pt idx="1">
                  <c:v>6780</c:v>
                </c:pt>
                <c:pt idx="2">
                  <c:v>9030</c:v>
                </c:pt>
                <c:pt idx="3">
                  <c:v>5460</c:v>
                </c:pt>
                <c:pt idx="4">
                  <c:v>10880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3-4384-B17D-9832B80CD93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(차트작업!$D$4:$D$5,차트작업!$D$7:$D$9)</c:f>
              <c:numCache>
                <c:formatCode>#,##0_ </c:formatCode>
                <c:ptCount val="5"/>
                <c:pt idx="0">
                  <c:v>8130</c:v>
                </c:pt>
                <c:pt idx="1">
                  <c:v>7500</c:v>
                </c:pt>
                <c:pt idx="2">
                  <c:v>8280</c:v>
                </c:pt>
                <c:pt idx="3">
                  <c:v>7200</c:v>
                </c:pt>
                <c:pt idx="4">
                  <c:v>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3-4384-B17D-9832B80CD935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(차트작업!$E$4:$E$5,차트작업!$E$7:$E$9)</c:f>
              <c:numCache>
                <c:formatCode>#,##0_ </c:formatCode>
                <c:ptCount val="5"/>
                <c:pt idx="0">
                  <c:v>7530</c:v>
                </c:pt>
                <c:pt idx="1">
                  <c:v>7020</c:v>
                </c:pt>
                <c:pt idx="2">
                  <c:v>9600</c:v>
                </c:pt>
                <c:pt idx="3">
                  <c:v>6540</c:v>
                </c:pt>
                <c:pt idx="4">
                  <c:v>11070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3-4384-B17D-9832B80C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146432"/>
        <c:axId val="323147680"/>
      </c:barChart>
      <c:catAx>
        <c:axId val="32314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7680"/>
        <c:crosses val="autoZero"/>
        <c:auto val="1"/>
        <c:lblAlgn val="ctr"/>
        <c:lblOffset val="100"/>
        <c:noMultiLvlLbl val="0"/>
      </c:catAx>
      <c:valAx>
        <c:axId val="323147680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6432"/>
        <c:crosses val="autoZero"/>
        <c:crossBetween val="between"/>
        <c:majorUnit val="2000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4</xdr:row>
      <xdr:rowOff>0</xdr:rowOff>
    </xdr:from>
    <xdr:to>
      <xdr:col>10</xdr:col>
      <xdr:colOff>0</xdr:colOff>
      <xdr:row>6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3CA148A-EFFB-4818-7BEB-81B5B877CCD5}"/>
            </a:ext>
          </a:extLst>
        </xdr:cNvPr>
        <xdr:cNvSpPr/>
      </xdr:nvSpPr>
      <xdr:spPr>
        <a:xfrm>
          <a:off x="4884420" y="929640"/>
          <a:ext cx="8077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9FB10DB-674E-46A1-AABF-E52CBB5A0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명선" refreshedDate="46075.799075000003" createdVersion="8" refreshedVersion="8" minRefreshableVersion="3" recordCount="11" xr:uid="{7CC2370E-86B1-4DA9-B9FF-A72DD9C819C1}">
  <cacheSource type="worksheet">
    <worksheetSource ref="A3:G14" sheet="분석작업-1"/>
  </cacheSource>
  <cacheFields count="7">
    <cacheField name="사원명" numFmtId="0">
      <sharedItems/>
    </cacheField>
    <cacheField name="사원코드" numFmtId="0">
      <sharedItems/>
    </cacheField>
    <cacheField name="부서명" numFmtId="0">
      <sharedItems/>
    </cacheField>
    <cacheField name="직위" numFmtId="0">
      <sharedItems count="4">
        <s v="과장"/>
        <s v="대리"/>
        <s v="사원"/>
        <s v="부장"/>
      </sharedItems>
    </cacheField>
    <cacheField name="기본급" numFmtId="41">
      <sharedItems containsSemiMixedTypes="0" containsString="0" containsNumber="1" containsInteger="1" minValue="2350000" maxValue="3900000"/>
    </cacheField>
    <cacheField name="성과급" numFmtId="41">
      <sharedItems containsSemiMixedTypes="0" containsString="0" containsNumber="1" containsInteger="1" minValue="550000" maxValue="1200000"/>
    </cacheField>
    <cacheField name="실수령액" numFmtId="41">
      <sharedItems containsSemiMixedTypes="0" containsString="0" containsNumber="1" containsInteger="1" minValue="2920000" maxValue="50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s v="김규리"/>
    <s v="AC5441"/>
    <s v="경리부"/>
    <x v="0"/>
    <n v="3000000"/>
    <n v="950000"/>
    <n v="3950000"/>
  </r>
  <r>
    <s v="최서연"/>
    <s v="AC1486"/>
    <s v="경리부"/>
    <x v="1"/>
    <n v="2700000"/>
    <n v="670000"/>
    <n v="3370000"/>
  </r>
  <r>
    <s v="배지민"/>
    <s v="AC6807"/>
    <s v="경리부"/>
    <x v="2"/>
    <n v="2400000"/>
    <n v="580000"/>
    <n v="2980000"/>
  </r>
  <r>
    <s v="박지성"/>
    <s v="PD2978"/>
    <s v="기획부"/>
    <x v="3"/>
    <n v="3900000"/>
    <n v="1100000"/>
    <n v="5000000"/>
  </r>
  <r>
    <s v="이향기"/>
    <s v="PD1092"/>
    <s v="기획부"/>
    <x v="0"/>
    <n v="3200000"/>
    <n v="970000"/>
    <n v="4170000"/>
  </r>
  <r>
    <s v="김미지"/>
    <s v="PD3774"/>
    <s v="기획부"/>
    <x v="1"/>
    <n v="2600000"/>
    <n v="760000"/>
    <n v="3360000"/>
  </r>
  <r>
    <s v="조다미"/>
    <s v="PD7570"/>
    <s v="기획부"/>
    <x v="2"/>
    <n v="2400000"/>
    <n v="550000"/>
    <n v="2950000"/>
  </r>
  <r>
    <s v="최준열"/>
    <s v="SK9713"/>
    <s v="영업부"/>
    <x v="3"/>
    <n v="3850000"/>
    <n v="1200000"/>
    <n v="5050000"/>
  </r>
  <r>
    <s v="이예소"/>
    <s v="SK5744"/>
    <s v="영업부"/>
    <x v="1"/>
    <n v="2650000"/>
    <n v="670000"/>
    <n v="3320000"/>
  </r>
  <r>
    <s v="송승환"/>
    <s v="SK5007"/>
    <s v="영업부"/>
    <x v="1"/>
    <n v="2500000"/>
    <n v="880000"/>
    <n v="3380000"/>
  </r>
  <r>
    <s v="김서현"/>
    <s v="SK6324"/>
    <s v="영업부"/>
    <x v="2"/>
    <n v="2350000"/>
    <n v="570000"/>
    <n v="292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306ADD-DE98-4681-A27A-BB7746399594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compactData="0" multipleFieldFilters="0">
  <location ref="A18:D23" firstHeaderRow="0" firstDataRow="1" firstDataCol="1"/>
  <pivotFields count="7">
    <pivotField compact="0" outline="0" showAll="0"/>
    <pivotField compact="0" outline="0" showAll="0"/>
    <pivotField compact="0" outline="0" showAll="0"/>
    <pivotField axis="axisRow" compact="0" outline="0" showAll="0" sortType="descending">
      <items count="5">
        <item x="2"/>
        <item x="1"/>
        <item x="0"/>
        <item x="3"/>
        <item t="default"/>
      </items>
    </pivotField>
    <pivotField dataField="1" compact="0" numFmtId="41" outline="0" showAll="0"/>
    <pivotField dataField="1" compact="0" numFmtId="41" outline="0" showAll="0"/>
    <pivotField dataField="1" compact="0" numFmtId="41" outline="0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최대 : 기본급" fld="4" subtotal="max" baseField="3" baseItem="0" numFmtId="41"/>
    <dataField name="최대 : 성과급" fld="5" subtotal="max" baseField="3" baseItem="0" numFmtId="41"/>
    <dataField name="최대 : 실수령액" fld="6" subtotal="max" baseField="3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G7"/>
  <sheetViews>
    <sheetView tabSelected="1" zoomScaleNormal="100" workbookViewId="0">
      <selection activeCell="F7" sqref="F7"/>
    </sheetView>
  </sheetViews>
  <sheetFormatPr defaultRowHeight="17.399999999999999" x14ac:dyDescent="0.4"/>
  <cols>
    <col min="5" max="5" width="11.69921875" bestFit="1" customWidth="1"/>
    <col min="6" max="6" width="12.296875" bestFit="1" customWidth="1"/>
    <col min="7" max="7" width="10.3984375" bestFit="1" customWidth="1"/>
  </cols>
  <sheetData>
    <row r="1" spans="1:7" x14ac:dyDescent="0.4">
      <c r="A1" t="s">
        <v>3</v>
      </c>
    </row>
    <row r="3" spans="1:7" x14ac:dyDescent="0.4">
      <c r="A3" t="s">
        <v>1</v>
      </c>
      <c r="B3" t="s">
        <v>0</v>
      </c>
      <c r="C3" t="s">
        <v>2</v>
      </c>
      <c r="D3" t="s">
        <v>4</v>
      </c>
      <c r="E3" t="s">
        <v>251</v>
      </c>
      <c r="F3" t="s">
        <v>256</v>
      </c>
      <c r="G3" t="s">
        <v>261</v>
      </c>
    </row>
    <row r="4" spans="1:7" x14ac:dyDescent="0.4">
      <c r="A4" t="s">
        <v>241</v>
      </c>
      <c r="B4" t="s">
        <v>247</v>
      </c>
      <c r="C4" t="s">
        <v>5</v>
      </c>
      <c r="D4" t="s">
        <v>249</v>
      </c>
      <c r="E4" t="s">
        <v>252</v>
      </c>
      <c r="F4" t="s">
        <v>258</v>
      </c>
      <c r="G4" s="1">
        <v>712543</v>
      </c>
    </row>
    <row r="5" spans="1:7" x14ac:dyDescent="0.4">
      <c r="A5" t="s">
        <v>242</v>
      </c>
      <c r="B5" t="s">
        <v>244</v>
      </c>
      <c r="C5" t="s">
        <v>6</v>
      </c>
      <c r="D5" t="s">
        <v>250</v>
      </c>
      <c r="E5" t="s">
        <v>253</v>
      </c>
      <c r="F5" t="s">
        <v>257</v>
      </c>
      <c r="G5" s="1">
        <v>266894</v>
      </c>
    </row>
    <row r="6" spans="1:7" x14ac:dyDescent="0.4">
      <c r="A6" t="s">
        <v>262</v>
      </c>
      <c r="B6" t="s">
        <v>245</v>
      </c>
      <c r="C6" t="s">
        <v>248</v>
      </c>
      <c r="D6" t="s">
        <v>249</v>
      </c>
      <c r="E6" t="s">
        <v>254</v>
      </c>
      <c r="F6" t="s">
        <v>259</v>
      </c>
      <c r="G6" s="1">
        <v>599070</v>
      </c>
    </row>
    <row r="7" spans="1:7" x14ac:dyDescent="0.4">
      <c r="A7" t="s">
        <v>243</v>
      </c>
      <c r="B7" t="s">
        <v>246</v>
      </c>
      <c r="C7" t="s">
        <v>7</v>
      </c>
      <c r="D7" t="s">
        <v>250</v>
      </c>
      <c r="E7" t="s">
        <v>255</v>
      </c>
      <c r="F7" t="s">
        <v>260</v>
      </c>
      <c r="G7" s="1">
        <v>461135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1"/>
  <sheetViews>
    <sheetView workbookViewId="0">
      <selection activeCell="G2" sqref="G2"/>
    </sheetView>
  </sheetViews>
  <sheetFormatPr defaultRowHeight="17.399999999999999" x14ac:dyDescent="0.4"/>
  <cols>
    <col min="2" max="2" width="10.3984375" bestFit="1" customWidth="1"/>
    <col min="5" max="5" width="11.09765625" customWidth="1"/>
    <col min="6" max="6" width="10.3984375" bestFit="1" customWidth="1"/>
  </cols>
  <sheetData>
    <row r="1" spans="1:6" ht="30" customHeight="1" thickBot="1" x14ac:dyDescent="0.45">
      <c r="A1" s="30" t="s">
        <v>132</v>
      </c>
      <c r="B1" s="30"/>
      <c r="C1" s="30"/>
      <c r="D1" s="30"/>
      <c r="E1" s="30"/>
      <c r="F1" s="30"/>
    </row>
    <row r="2" spans="1:6" ht="18.600000000000001" thickTop="1" thickBot="1" x14ac:dyDescent="0.45"/>
    <row r="3" spans="1:6" x14ac:dyDescent="0.4">
      <c r="A3" s="19" t="s">
        <v>263</v>
      </c>
      <c r="B3" s="20" t="s">
        <v>136</v>
      </c>
      <c r="C3" s="20" t="s">
        <v>137</v>
      </c>
      <c r="D3" s="20" t="s">
        <v>138</v>
      </c>
      <c r="E3" s="20" t="s">
        <v>140</v>
      </c>
      <c r="F3" s="21" t="s">
        <v>139</v>
      </c>
    </row>
    <row r="4" spans="1:6" x14ac:dyDescent="0.4">
      <c r="A4" s="31" t="s">
        <v>133</v>
      </c>
      <c r="B4" s="3" t="s">
        <v>141</v>
      </c>
      <c r="C4" s="3" t="s">
        <v>151</v>
      </c>
      <c r="D4" s="17">
        <v>8</v>
      </c>
      <c r="E4" s="18">
        <v>45815</v>
      </c>
      <c r="F4" s="33" t="s">
        <v>150</v>
      </c>
    </row>
    <row r="5" spans="1:6" x14ac:dyDescent="0.4">
      <c r="A5" s="31"/>
      <c r="B5" s="3" t="s">
        <v>142</v>
      </c>
      <c r="C5" s="3" t="s">
        <v>152</v>
      </c>
      <c r="D5" s="17">
        <v>10</v>
      </c>
      <c r="E5" s="18">
        <v>45815</v>
      </c>
      <c r="F5" s="33"/>
    </row>
    <row r="6" spans="1:6" x14ac:dyDescent="0.4">
      <c r="A6" s="31"/>
      <c r="B6" s="3" t="s">
        <v>143</v>
      </c>
      <c r="C6" s="3" t="s">
        <v>153</v>
      </c>
      <c r="D6" s="17">
        <v>9</v>
      </c>
      <c r="E6" s="18">
        <v>45816</v>
      </c>
      <c r="F6" s="33"/>
    </row>
    <row r="7" spans="1:6" x14ac:dyDescent="0.4">
      <c r="A7" s="31" t="s">
        <v>134</v>
      </c>
      <c r="B7" s="3" t="s">
        <v>144</v>
      </c>
      <c r="C7" s="3" t="s">
        <v>154</v>
      </c>
      <c r="D7" s="17">
        <v>7</v>
      </c>
      <c r="E7" s="18">
        <v>45815</v>
      </c>
      <c r="F7" s="33" t="s">
        <v>159</v>
      </c>
    </row>
    <row r="8" spans="1:6" x14ac:dyDescent="0.4">
      <c r="A8" s="31"/>
      <c r="B8" s="3" t="s">
        <v>145</v>
      </c>
      <c r="C8" s="3" t="s">
        <v>155</v>
      </c>
      <c r="D8" s="17">
        <v>10</v>
      </c>
      <c r="E8" s="18">
        <v>45816</v>
      </c>
      <c r="F8" s="33"/>
    </row>
    <row r="9" spans="1:6" x14ac:dyDescent="0.4">
      <c r="A9" s="31" t="s">
        <v>135</v>
      </c>
      <c r="B9" s="3" t="s">
        <v>146</v>
      </c>
      <c r="C9" s="3" t="s">
        <v>156</v>
      </c>
      <c r="D9" s="17">
        <v>8</v>
      </c>
      <c r="E9" s="18">
        <v>45815</v>
      </c>
      <c r="F9" s="33" t="s">
        <v>149</v>
      </c>
    </row>
    <row r="10" spans="1:6" x14ac:dyDescent="0.4">
      <c r="A10" s="31"/>
      <c r="B10" s="3" t="s">
        <v>147</v>
      </c>
      <c r="C10" s="3" t="s">
        <v>157</v>
      </c>
      <c r="D10" s="17">
        <v>11</v>
      </c>
      <c r="E10" s="18">
        <v>45816</v>
      </c>
      <c r="F10" s="33"/>
    </row>
    <row r="11" spans="1:6" ht="18" thickBot="1" x14ac:dyDescent="0.45">
      <c r="A11" s="32"/>
      <c r="B11" s="22" t="s">
        <v>148</v>
      </c>
      <c r="C11" s="22" t="s">
        <v>158</v>
      </c>
      <c r="D11" s="23">
        <v>12</v>
      </c>
      <c r="E11" s="24">
        <v>45816</v>
      </c>
      <c r="F11" s="34"/>
    </row>
  </sheetData>
  <mergeCells count="7">
    <mergeCell ref="A1:F1"/>
    <mergeCell ref="A4:A6"/>
    <mergeCell ref="A7:A8"/>
    <mergeCell ref="A9:A11"/>
    <mergeCell ref="F4:F6"/>
    <mergeCell ref="F7:F8"/>
    <mergeCell ref="F9:F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G15"/>
  <sheetViews>
    <sheetView workbookViewId="0">
      <selection activeCell="I2" sqref="I2"/>
    </sheetView>
  </sheetViews>
  <sheetFormatPr defaultRowHeight="17.399999999999999" x14ac:dyDescent="0.4"/>
  <cols>
    <col min="7" max="7" width="13.59765625" customWidth="1"/>
  </cols>
  <sheetData>
    <row r="1" spans="1:7" ht="21" x14ac:dyDescent="0.4">
      <c r="A1" s="29" t="s">
        <v>160</v>
      </c>
      <c r="B1" s="29"/>
      <c r="C1" s="29"/>
      <c r="D1" s="29"/>
      <c r="E1" s="29"/>
      <c r="F1" s="29"/>
      <c r="G1" s="29"/>
    </row>
    <row r="3" spans="1:7" x14ac:dyDescent="0.4">
      <c r="A3" s="3" t="s">
        <v>161</v>
      </c>
      <c r="B3" s="3" t="s">
        <v>165</v>
      </c>
      <c r="C3" s="3" t="s">
        <v>166</v>
      </c>
      <c r="D3" s="3" t="s">
        <v>162</v>
      </c>
      <c r="E3" s="3" t="s">
        <v>163</v>
      </c>
      <c r="F3" s="3" t="s">
        <v>164</v>
      </c>
      <c r="G3" s="3" t="s">
        <v>167</v>
      </c>
    </row>
    <row r="4" spans="1:7" x14ac:dyDescent="0.4">
      <c r="A4" s="3" t="s">
        <v>168</v>
      </c>
      <c r="B4" s="7">
        <v>15000</v>
      </c>
      <c r="C4" s="7">
        <f>ROUND(B4+B4*35%,-3)</f>
        <v>20000</v>
      </c>
      <c r="D4" s="7">
        <v>1200</v>
      </c>
      <c r="E4" s="7">
        <v>800</v>
      </c>
      <c r="F4" s="7">
        <f>D4-E4</f>
        <v>400</v>
      </c>
      <c r="G4" s="7">
        <f>C4*E4</f>
        <v>16000000</v>
      </c>
    </row>
    <row r="5" spans="1:7" x14ac:dyDescent="0.4">
      <c r="A5" s="3" t="s">
        <v>175</v>
      </c>
      <c r="B5" s="7">
        <v>20000</v>
      </c>
      <c r="C5" s="7">
        <f t="shared" ref="C5:C15" si="0">ROUND(B5+B5*35%,-3)</f>
        <v>27000</v>
      </c>
      <c r="D5" s="7">
        <v>1350</v>
      </c>
      <c r="E5" s="7">
        <v>750</v>
      </c>
      <c r="F5" s="7">
        <f t="shared" ref="F5:F15" si="1">D5-E5</f>
        <v>600</v>
      </c>
      <c r="G5" s="7">
        <f t="shared" ref="G5:G15" si="2">C5*E5</f>
        <v>20250000</v>
      </c>
    </row>
    <row r="6" spans="1:7" x14ac:dyDescent="0.4">
      <c r="A6" s="3" t="s">
        <v>172</v>
      </c>
      <c r="B6" s="7">
        <v>18500</v>
      </c>
      <c r="C6" s="7">
        <f t="shared" si="0"/>
        <v>25000</v>
      </c>
      <c r="D6" s="7">
        <v>1020</v>
      </c>
      <c r="E6" s="7">
        <v>500</v>
      </c>
      <c r="F6" s="7">
        <f t="shared" si="1"/>
        <v>520</v>
      </c>
      <c r="G6" s="7">
        <f t="shared" si="2"/>
        <v>12500000</v>
      </c>
    </row>
    <row r="7" spans="1:7" x14ac:dyDescent="0.4">
      <c r="A7" s="3" t="s">
        <v>178</v>
      </c>
      <c r="B7" s="7">
        <v>21500</v>
      </c>
      <c r="C7" s="7">
        <f t="shared" si="0"/>
        <v>29000</v>
      </c>
      <c r="D7" s="7">
        <v>1500</v>
      </c>
      <c r="E7" s="7">
        <v>1100</v>
      </c>
      <c r="F7" s="7">
        <f t="shared" si="1"/>
        <v>400</v>
      </c>
      <c r="G7" s="7">
        <f t="shared" si="2"/>
        <v>31900000</v>
      </c>
    </row>
    <row r="8" spans="1:7" x14ac:dyDescent="0.4">
      <c r="A8" s="3" t="s">
        <v>171</v>
      </c>
      <c r="B8" s="7">
        <v>18500</v>
      </c>
      <c r="C8" s="7">
        <f t="shared" si="0"/>
        <v>25000</v>
      </c>
      <c r="D8" s="7">
        <v>1400</v>
      </c>
      <c r="E8" s="7">
        <v>1050</v>
      </c>
      <c r="F8" s="7">
        <f t="shared" si="1"/>
        <v>350</v>
      </c>
      <c r="G8" s="7">
        <f t="shared" si="2"/>
        <v>26250000</v>
      </c>
    </row>
    <row r="9" spans="1:7" x14ac:dyDescent="0.4">
      <c r="A9" s="3" t="s">
        <v>179</v>
      </c>
      <c r="B9" s="7">
        <v>21500</v>
      </c>
      <c r="C9" s="7">
        <f t="shared" si="0"/>
        <v>29000</v>
      </c>
      <c r="D9" s="7">
        <v>1320</v>
      </c>
      <c r="E9" s="7">
        <v>600</v>
      </c>
      <c r="F9" s="7">
        <f t="shared" si="1"/>
        <v>720</v>
      </c>
      <c r="G9" s="7">
        <f t="shared" si="2"/>
        <v>17400000</v>
      </c>
    </row>
    <row r="10" spans="1:7" x14ac:dyDescent="0.4">
      <c r="A10" s="3" t="s">
        <v>169</v>
      </c>
      <c r="B10" s="7">
        <v>15000</v>
      </c>
      <c r="C10" s="7">
        <f t="shared" si="0"/>
        <v>20000</v>
      </c>
      <c r="D10" s="7">
        <v>1550</v>
      </c>
      <c r="E10" s="7">
        <v>1200</v>
      </c>
      <c r="F10" s="7">
        <f t="shared" si="1"/>
        <v>350</v>
      </c>
      <c r="G10" s="7">
        <f t="shared" si="2"/>
        <v>24000000</v>
      </c>
    </row>
    <row r="11" spans="1:7" x14ac:dyDescent="0.4">
      <c r="A11" s="3" t="s">
        <v>174</v>
      </c>
      <c r="B11" s="7">
        <v>20000</v>
      </c>
      <c r="C11" s="7">
        <f t="shared" si="0"/>
        <v>27000</v>
      </c>
      <c r="D11" s="7">
        <v>1280</v>
      </c>
      <c r="E11" s="7">
        <v>750</v>
      </c>
      <c r="F11" s="7">
        <f t="shared" si="1"/>
        <v>530</v>
      </c>
      <c r="G11" s="7">
        <f t="shared" si="2"/>
        <v>20250000</v>
      </c>
    </row>
    <row r="12" spans="1:7" x14ac:dyDescent="0.4">
      <c r="A12" s="3" t="s">
        <v>176</v>
      </c>
      <c r="B12" s="7">
        <v>20000</v>
      </c>
      <c r="C12" s="7">
        <f t="shared" si="0"/>
        <v>27000</v>
      </c>
      <c r="D12" s="7">
        <v>1300</v>
      </c>
      <c r="E12" s="7">
        <v>900</v>
      </c>
      <c r="F12" s="7">
        <f t="shared" si="1"/>
        <v>400</v>
      </c>
      <c r="G12" s="7">
        <f t="shared" si="2"/>
        <v>24300000</v>
      </c>
    </row>
    <row r="13" spans="1:7" x14ac:dyDescent="0.4">
      <c r="A13" s="3" t="s">
        <v>173</v>
      </c>
      <c r="B13" s="7">
        <v>18500</v>
      </c>
      <c r="C13" s="7">
        <f t="shared" si="0"/>
        <v>25000</v>
      </c>
      <c r="D13" s="7">
        <v>1160</v>
      </c>
      <c r="E13" s="7">
        <v>500</v>
      </c>
      <c r="F13" s="7">
        <f t="shared" si="1"/>
        <v>660</v>
      </c>
      <c r="G13" s="7">
        <f t="shared" si="2"/>
        <v>12500000</v>
      </c>
    </row>
    <row r="14" spans="1:7" x14ac:dyDescent="0.4">
      <c r="A14" s="3" t="s">
        <v>177</v>
      </c>
      <c r="B14" s="7">
        <v>21500</v>
      </c>
      <c r="C14" s="7">
        <f t="shared" si="0"/>
        <v>29000</v>
      </c>
      <c r="D14" s="7">
        <v>1220</v>
      </c>
      <c r="E14" s="7">
        <v>600</v>
      </c>
      <c r="F14" s="7">
        <f t="shared" si="1"/>
        <v>620</v>
      </c>
      <c r="G14" s="7">
        <f t="shared" si="2"/>
        <v>17400000</v>
      </c>
    </row>
    <row r="15" spans="1:7" x14ac:dyDescent="0.4">
      <c r="A15" s="3" t="s">
        <v>170</v>
      </c>
      <c r="B15" s="7">
        <v>15000</v>
      </c>
      <c r="C15" s="7">
        <f t="shared" si="0"/>
        <v>20000</v>
      </c>
      <c r="D15" s="7">
        <v>1080</v>
      </c>
      <c r="E15" s="7">
        <v>600</v>
      </c>
      <c r="F15" s="7">
        <f t="shared" si="1"/>
        <v>480</v>
      </c>
      <c r="G15" s="7">
        <f t="shared" si="2"/>
        <v>12000000</v>
      </c>
    </row>
  </sheetData>
  <mergeCells count="1">
    <mergeCell ref="A1:G1"/>
  </mergeCells>
  <phoneticPr fontId="1" type="noConversion"/>
  <conditionalFormatting sqref="A4:G15">
    <cfRule type="expression" dxfId="0" priority="1">
      <formula>$E4&lt;$F4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M37"/>
  <sheetViews>
    <sheetView workbookViewId="0">
      <selection activeCell="E15" sqref="E15"/>
    </sheetView>
  </sheetViews>
  <sheetFormatPr defaultRowHeight="17.399999999999999" x14ac:dyDescent="0.4"/>
  <cols>
    <col min="3" max="3" width="13.69921875" bestFit="1" customWidth="1"/>
    <col min="5" max="5" width="10.8984375" bestFit="1" customWidth="1"/>
    <col min="7" max="7" width="8.69921875" customWidth="1"/>
    <col min="8" max="12" width="9.59765625" customWidth="1"/>
  </cols>
  <sheetData>
    <row r="1" spans="1:13" x14ac:dyDescent="0.4">
      <c r="A1" t="s">
        <v>9</v>
      </c>
      <c r="B1" s="2" t="s">
        <v>119</v>
      </c>
      <c r="G1" t="s">
        <v>40</v>
      </c>
      <c r="H1" s="2" t="s">
        <v>56</v>
      </c>
    </row>
    <row r="2" spans="1:13" x14ac:dyDescent="0.4">
      <c r="A2" s="3" t="s">
        <v>120</v>
      </c>
      <c r="B2" s="3" t="s">
        <v>121</v>
      </c>
      <c r="C2" s="3" t="s">
        <v>122</v>
      </c>
      <c r="D2" s="3" t="s">
        <v>46</v>
      </c>
      <c r="E2" s="4" t="s">
        <v>123</v>
      </c>
      <c r="G2" s="3" t="s">
        <v>8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4" t="s">
        <v>46</v>
      </c>
    </row>
    <row r="3" spans="1:13" x14ac:dyDescent="0.4">
      <c r="A3" s="3" t="s">
        <v>264</v>
      </c>
      <c r="B3" s="3">
        <v>67</v>
      </c>
      <c r="C3" s="3">
        <v>71</v>
      </c>
      <c r="D3" s="10">
        <f>AVERAGE(B3:C3)</f>
        <v>69</v>
      </c>
      <c r="E3" s="3" t="str">
        <f>IF(AND(COUNTIF(B3:C3,"&gt;="&amp;40)=2,D3&gt;=60),"합격","불합격")</f>
        <v>합격</v>
      </c>
      <c r="G3" s="3" t="s">
        <v>47</v>
      </c>
      <c r="H3" s="3">
        <v>84</v>
      </c>
      <c r="I3" s="3">
        <v>86</v>
      </c>
      <c r="J3" s="3">
        <v>88</v>
      </c>
      <c r="K3" s="3">
        <v>90</v>
      </c>
      <c r="L3" s="3">
        <v>79</v>
      </c>
      <c r="M3" s="3">
        <f>AVERAGEIFS(H3:L3,H3:L3,"&lt;&gt;"&amp;MAX(H3:L3),H3:L3,"&lt;&gt;"&amp;MIN(H3:L3))</f>
        <v>86</v>
      </c>
    </row>
    <row r="4" spans="1:13" x14ac:dyDescent="0.4">
      <c r="A4" s="3" t="s">
        <v>124</v>
      </c>
      <c r="B4" s="3">
        <v>88</v>
      </c>
      <c r="C4" s="3">
        <v>86</v>
      </c>
      <c r="D4" s="10">
        <f t="shared" ref="D4:D11" si="0">AVERAGE(B4:C4)</f>
        <v>87</v>
      </c>
      <c r="E4" s="3" t="str">
        <f t="shared" ref="E4:E11" si="1">IF(AND(COUNTIF(B4:C4,"&gt;="&amp;40)=2,D4&gt;=60),"합격","불합격")</f>
        <v>합격</v>
      </c>
      <c r="G4" s="3" t="s">
        <v>48</v>
      </c>
      <c r="H4" s="3">
        <v>91</v>
      </c>
      <c r="I4" s="3">
        <v>90</v>
      </c>
      <c r="J4" s="3">
        <v>95</v>
      </c>
      <c r="K4" s="3">
        <v>94</v>
      </c>
      <c r="L4" s="3">
        <v>92</v>
      </c>
      <c r="M4" s="3">
        <f t="shared" ref="M4:M11" si="2">AVERAGEIFS(H4:L4,H4:L4,"&lt;&gt;"&amp;MAX(H4:L4),H4:L4,"&lt;&gt;"&amp;MIN(H4:L4))</f>
        <v>92.333333333333329</v>
      </c>
    </row>
    <row r="5" spans="1:13" x14ac:dyDescent="0.4">
      <c r="A5" s="3" t="s">
        <v>125</v>
      </c>
      <c r="B5" s="3">
        <v>87</v>
      </c>
      <c r="C5" s="3">
        <v>38</v>
      </c>
      <c r="D5" s="10">
        <f t="shared" si="0"/>
        <v>62.5</v>
      </c>
      <c r="E5" s="3" t="str">
        <f t="shared" si="1"/>
        <v>불합격</v>
      </c>
      <c r="G5" s="3" t="s">
        <v>49</v>
      </c>
      <c r="H5" s="3">
        <v>73</v>
      </c>
      <c r="I5" s="3">
        <v>71</v>
      </c>
      <c r="J5" s="3">
        <v>77</v>
      </c>
      <c r="K5" s="3">
        <v>75</v>
      </c>
      <c r="L5" s="3">
        <v>74</v>
      </c>
      <c r="M5" s="3">
        <f t="shared" si="2"/>
        <v>74</v>
      </c>
    </row>
    <row r="6" spans="1:13" x14ac:dyDescent="0.4">
      <c r="A6" s="3" t="s">
        <v>126</v>
      </c>
      <c r="B6" s="3">
        <v>92</v>
      </c>
      <c r="C6" s="3">
        <v>95</v>
      </c>
      <c r="D6" s="10">
        <f t="shared" si="0"/>
        <v>93.5</v>
      </c>
      <c r="E6" s="3" t="str">
        <f t="shared" si="1"/>
        <v>합격</v>
      </c>
      <c r="G6" s="3" t="s">
        <v>50</v>
      </c>
      <c r="H6" s="3">
        <v>89</v>
      </c>
      <c r="I6" s="3">
        <v>86</v>
      </c>
      <c r="J6" s="3">
        <v>88</v>
      </c>
      <c r="K6" s="3">
        <v>88</v>
      </c>
      <c r="L6" s="3">
        <v>85</v>
      </c>
      <c r="M6" s="3">
        <f t="shared" si="2"/>
        <v>87.333333333333329</v>
      </c>
    </row>
    <row r="7" spans="1:13" x14ac:dyDescent="0.4">
      <c r="A7" s="3" t="s">
        <v>127</v>
      </c>
      <c r="B7" s="3">
        <v>93</v>
      </c>
      <c r="C7" s="3">
        <v>90</v>
      </c>
      <c r="D7" s="10">
        <f t="shared" si="0"/>
        <v>91.5</v>
      </c>
      <c r="E7" s="3" t="str">
        <f t="shared" si="1"/>
        <v>합격</v>
      </c>
      <c r="G7" s="3" t="s">
        <v>51</v>
      </c>
      <c r="H7" s="3">
        <v>93</v>
      </c>
      <c r="I7" s="3">
        <v>91</v>
      </c>
      <c r="J7" s="3">
        <v>94</v>
      </c>
      <c r="K7" s="3">
        <v>96</v>
      </c>
      <c r="L7" s="3">
        <v>97</v>
      </c>
      <c r="M7" s="3">
        <f t="shared" si="2"/>
        <v>94.333333333333329</v>
      </c>
    </row>
    <row r="8" spans="1:13" x14ac:dyDescent="0.4">
      <c r="A8" s="3" t="s">
        <v>128</v>
      </c>
      <c r="B8" s="3">
        <v>46</v>
      </c>
      <c r="C8" s="3">
        <v>50</v>
      </c>
      <c r="D8" s="10">
        <f t="shared" si="0"/>
        <v>48</v>
      </c>
      <c r="E8" s="3" t="str">
        <f t="shared" si="1"/>
        <v>불합격</v>
      </c>
      <c r="G8" s="3" t="s">
        <v>55</v>
      </c>
      <c r="H8" s="3">
        <v>68</v>
      </c>
      <c r="I8" s="3">
        <v>71</v>
      </c>
      <c r="J8" s="3">
        <v>72</v>
      </c>
      <c r="K8" s="3">
        <v>69</v>
      </c>
      <c r="L8" s="3">
        <v>75</v>
      </c>
      <c r="M8" s="3">
        <f t="shared" si="2"/>
        <v>70.666666666666671</v>
      </c>
    </row>
    <row r="9" spans="1:13" x14ac:dyDescent="0.4">
      <c r="A9" s="3" t="s">
        <v>129</v>
      </c>
      <c r="B9" s="3">
        <v>87</v>
      </c>
      <c r="C9" s="3">
        <v>90</v>
      </c>
      <c r="D9" s="10">
        <f t="shared" si="0"/>
        <v>88.5</v>
      </c>
      <c r="E9" s="3" t="str">
        <f t="shared" si="1"/>
        <v>합격</v>
      </c>
      <c r="G9" s="3" t="s">
        <v>52</v>
      </c>
      <c r="H9" s="3">
        <v>88</v>
      </c>
      <c r="I9" s="3">
        <v>90</v>
      </c>
      <c r="J9" s="3">
        <v>91</v>
      </c>
      <c r="K9" s="3">
        <v>87</v>
      </c>
      <c r="L9" s="3">
        <v>88</v>
      </c>
      <c r="M9" s="3">
        <f t="shared" si="2"/>
        <v>88.666666666666671</v>
      </c>
    </row>
    <row r="10" spans="1:13" x14ac:dyDescent="0.4">
      <c r="A10" s="3" t="s">
        <v>130</v>
      </c>
      <c r="B10" s="3">
        <v>55</v>
      </c>
      <c r="C10" s="3">
        <v>63</v>
      </c>
      <c r="D10" s="10">
        <f t="shared" si="0"/>
        <v>59</v>
      </c>
      <c r="E10" s="3" t="str">
        <f t="shared" si="1"/>
        <v>불합격</v>
      </c>
      <c r="G10" s="3" t="s">
        <v>53</v>
      </c>
      <c r="H10" s="3">
        <v>94</v>
      </c>
      <c r="I10" s="3">
        <v>93</v>
      </c>
      <c r="J10" s="3">
        <v>91</v>
      </c>
      <c r="K10" s="3">
        <v>90</v>
      </c>
      <c r="L10" s="3">
        <v>92</v>
      </c>
      <c r="M10" s="3">
        <f t="shared" si="2"/>
        <v>92</v>
      </c>
    </row>
    <row r="11" spans="1:13" x14ac:dyDescent="0.4">
      <c r="A11" s="3" t="s">
        <v>131</v>
      </c>
      <c r="B11" s="3">
        <v>92</v>
      </c>
      <c r="C11" s="3">
        <v>89</v>
      </c>
      <c r="D11" s="10">
        <f t="shared" si="0"/>
        <v>90.5</v>
      </c>
      <c r="E11" s="3" t="str">
        <f t="shared" si="1"/>
        <v>합격</v>
      </c>
      <c r="G11" s="3" t="s">
        <v>54</v>
      </c>
      <c r="H11" s="3">
        <v>87</v>
      </c>
      <c r="I11" s="3">
        <v>92</v>
      </c>
      <c r="J11" s="3">
        <v>90</v>
      </c>
      <c r="K11" s="3">
        <v>91</v>
      </c>
      <c r="L11" s="3">
        <v>93</v>
      </c>
      <c r="M11" s="3">
        <f t="shared" si="2"/>
        <v>91</v>
      </c>
    </row>
    <row r="13" spans="1:13" x14ac:dyDescent="0.4">
      <c r="A13" t="s">
        <v>39</v>
      </c>
      <c r="B13" s="2" t="s">
        <v>10</v>
      </c>
      <c r="D13" s="5" t="s">
        <v>11</v>
      </c>
      <c r="E13" s="6">
        <v>45754</v>
      </c>
      <c r="G13" t="s">
        <v>57</v>
      </c>
      <c r="H13" s="2" t="s">
        <v>64</v>
      </c>
      <c r="J13" s="9" t="s">
        <v>82</v>
      </c>
    </row>
    <row r="14" spans="1:13" x14ac:dyDescent="0.4">
      <c r="A14" s="3" t="s">
        <v>0</v>
      </c>
      <c r="B14" s="3" t="s">
        <v>1</v>
      </c>
      <c r="C14" s="3" t="s">
        <v>2</v>
      </c>
      <c r="D14" s="3" t="s">
        <v>12</v>
      </c>
      <c r="E14" s="4" t="s">
        <v>13</v>
      </c>
      <c r="G14" s="3" t="s">
        <v>65</v>
      </c>
      <c r="H14" s="3" t="s">
        <v>63</v>
      </c>
      <c r="I14" s="3" t="s">
        <v>81</v>
      </c>
      <c r="J14" s="3" t="s">
        <v>69</v>
      </c>
    </row>
    <row r="15" spans="1:13" x14ac:dyDescent="0.4">
      <c r="A15" s="3" t="s">
        <v>14</v>
      </c>
      <c r="B15" s="3" t="s">
        <v>15</v>
      </c>
      <c r="C15" s="3" t="s">
        <v>16</v>
      </c>
      <c r="D15" s="3" t="s">
        <v>17</v>
      </c>
      <c r="E15" s="3" t="str">
        <f>YEAR($E$13)-(2000+MID(A15,2,2))&amp;"년차"</f>
        <v>11년차</v>
      </c>
      <c r="G15" s="3" t="s">
        <v>66</v>
      </c>
      <c r="H15" s="3" t="s">
        <v>70</v>
      </c>
      <c r="I15" s="8">
        <v>12</v>
      </c>
      <c r="J15" s="7">
        <v>149000</v>
      </c>
    </row>
    <row r="16" spans="1:13" x14ac:dyDescent="0.4">
      <c r="A16" s="3" t="s">
        <v>18</v>
      </c>
      <c r="B16" s="3" t="s">
        <v>19</v>
      </c>
      <c r="C16" s="3" t="s">
        <v>16</v>
      </c>
      <c r="D16" s="3" t="s">
        <v>20</v>
      </c>
      <c r="E16" s="3" t="str">
        <f t="shared" ref="E16:E24" si="3">YEAR($E$13)-(2000+MID(A16,2,2))&amp;"년차"</f>
        <v>5년차</v>
      </c>
      <c r="G16" s="3" t="s">
        <v>67</v>
      </c>
      <c r="H16" s="3" t="s">
        <v>76</v>
      </c>
      <c r="I16" s="8">
        <v>15</v>
      </c>
      <c r="J16" s="7">
        <v>96100</v>
      </c>
    </row>
    <row r="17" spans="1:10" x14ac:dyDescent="0.4">
      <c r="A17" s="3" t="s">
        <v>21</v>
      </c>
      <c r="B17" s="3" t="s">
        <v>22</v>
      </c>
      <c r="C17" s="3" t="s">
        <v>7</v>
      </c>
      <c r="D17" s="3" t="s">
        <v>23</v>
      </c>
      <c r="E17" s="3" t="str">
        <f t="shared" si="3"/>
        <v>17년차</v>
      </c>
      <c r="F17" s="26"/>
      <c r="G17" s="3" t="s">
        <v>66</v>
      </c>
      <c r="H17" s="3" t="s">
        <v>72</v>
      </c>
      <c r="I17" s="8">
        <v>10</v>
      </c>
      <c r="J17" s="7">
        <v>136200</v>
      </c>
    </row>
    <row r="18" spans="1:10" x14ac:dyDescent="0.4">
      <c r="A18" s="3" t="s">
        <v>24</v>
      </c>
      <c r="B18" s="3" t="s">
        <v>25</v>
      </c>
      <c r="C18" s="3" t="s">
        <v>7</v>
      </c>
      <c r="D18" s="3" t="s">
        <v>26</v>
      </c>
      <c r="E18" s="3" t="str">
        <f t="shared" si="3"/>
        <v>2년차</v>
      </c>
      <c r="G18" s="3" t="s">
        <v>67</v>
      </c>
      <c r="H18" s="3" t="s">
        <v>79</v>
      </c>
      <c r="I18" s="8">
        <v>13</v>
      </c>
      <c r="J18" s="7">
        <v>152000</v>
      </c>
    </row>
    <row r="19" spans="1:10" x14ac:dyDescent="0.4">
      <c r="A19" s="3" t="s">
        <v>27</v>
      </c>
      <c r="B19" s="3" t="s">
        <v>28</v>
      </c>
      <c r="C19" s="3" t="s">
        <v>6</v>
      </c>
      <c r="D19" s="3" t="s">
        <v>23</v>
      </c>
      <c r="E19" s="3" t="str">
        <f t="shared" si="3"/>
        <v>16년차</v>
      </c>
      <c r="G19" s="3" t="s">
        <v>68</v>
      </c>
      <c r="H19" s="3" t="s">
        <v>73</v>
      </c>
      <c r="I19" s="8">
        <v>14</v>
      </c>
      <c r="J19" s="7">
        <v>84300</v>
      </c>
    </row>
    <row r="20" spans="1:10" x14ac:dyDescent="0.4">
      <c r="A20" s="3" t="s">
        <v>29</v>
      </c>
      <c r="B20" s="3" t="s">
        <v>30</v>
      </c>
      <c r="C20" s="3" t="s">
        <v>6</v>
      </c>
      <c r="D20" s="3" t="s">
        <v>20</v>
      </c>
      <c r="E20" s="3" t="str">
        <f t="shared" si="3"/>
        <v>6년차</v>
      </c>
      <c r="G20" s="3" t="s">
        <v>68</v>
      </c>
      <c r="H20" s="3" t="s">
        <v>74</v>
      </c>
      <c r="I20" s="8">
        <v>12</v>
      </c>
      <c r="J20" s="7">
        <v>124000</v>
      </c>
    </row>
    <row r="21" spans="1:10" x14ac:dyDescent="0.4">
      <c r="A21" s="3" t="s">
        <v>31</v>
      </c>
      <c r="B21" s="3" t="s">
        <v>32</v>
      </c>
      <c r="C21" s="3" t="s">
        <v>6</v>
      </c>
      <c r="D21" s="3" t="s">
        <v>26</v>
      </c>
      <c r="E21" s="3" t="str">
        <f t="shared" si="3"/>
        <v>3년차</v>
      </c>
      <c r="G21" s="3" t="s">
        <v>67</v>
      </c>
      <c r="H21" s="3" t="s">
        <v>75</v>
      </c>
      <c r="I21" s="8">
        <v>16</v>
      </c>
      <c r="J21" s="7">
        <v>112500</v>
      </c>
    </row>
    <row r="22" spans="1:10" x14ac:dyDescent="0.4">
      <c r="A22" s="3" t="s">
        <v>33</v>
      </c>
      <c r="B22" s="3" t="s">
        <v>34</v>
      </c>
      <c r="C22" s="3" t="s">
        <v>5</v>
      </c>
      <c r="D22" s="3" t="s">
        <v>17</v>
      </c>
      <c r="E22" s="3" t="str">
        <f t="shared" si="3"/>
        <v>10년차</v>
      </c>
      <c r="G22" s="3" t="s">
        <v>67</v>
      </c>
      <c r="H22" s="3" t="s">
        <v>71</v>
      </c>
      <c r="I22" s="8">
        <v>15</v>
      </c>
      <c r="J22" s="7">
        <v>81300</v>
      </c>
    </row>
    <row r="23" spans="1:10" x14ac:dyDescent="0.4">
      <c r="A23" s="3" t="s">
        <v>35</v>
      </c>
      <c r="B23" s="3" t="s">
        <v>36</v>
      </c>
      <c r="C23" s="3" t="s">
        <v>5</v>
      </c>
      <c r="D23" s="3" t="s">
        <v>20</v>
      </c>
      <c r="E23" s="3" t="str">
        <f t="shared" si="3"/>
        <v>6년차</v>
      </c>
      <c r="G23" s="3" t="s">
        <v>68</v>
      </c>
      <c r="H23" s="3" t="s">
        <v>77</v>
      </c>
      <c r="I23" s="8">
        <v>12</v>
      </c>
      <c r="J23" s="7">
        <v>57900</v>
      </c>
    </row>
    <row r="24" spans="1:10" x14ac:dyDescent="0.4">
      <c r="A24" s="3" t="s">
        <v>37</v>
      </c>
      <c r="B24" s="3" t="s">
        <v>38</v>
      </c>
      <c r="C24" s="3" t="s">
        <v>5</v>
      </c>
      <c r="D24" s="3" t="s">
        <v>26</v>
      </c>
      <c r="E24" s="3" t="str">
        <f t="shared" si="3"/>
        <v>1년차</v>
      </c>
      <c r="G24" s="3" t="s">
        <v>66</v>
      </c>
      <c r="H24" s="3" t="s">
        <v>78</v>
      </c>
      <c r="I24" s="8">
        <v>14</v>
      </c>
      <c r="J24" s="7">
        <v>168200</v>
      </c>
    </row>
    <row r="26" spans="1:10" x14ac:dyDescent="0.4">
      <c r="A26" t="s">
        <v>62</v>
      </c>
      <c r="B26" s="2" t="s">
        <v>83</v>
      </c>
      <c r="G26" s="3" t="s">
        <v>65</v>
      </c>
      <c r="H26" s="35" t="s">
        <v>80</v>
      </c>
      <c r="I26" s="36"/>
      <c r="J26" s="37"/>
    </row>
    <row r="27" spans="1:10" x14ac:dyDescent="0.4">
      <c r="A27" s="3" t="s">
        <v>60</v>
      </c>
      <c r="B27" s="3" t="s">
        <v>59</v>
      </c>
      <c r="C27" s="3" t="s">
        <v>61</v>
      </c>
      <c r="D27" s="3" t="s">
        <v>58</v>
      </c>
      <c r="E27" s="4" t="s">
        <v>4</v>
      </c>
      <c r="G27" s="3" t="s">
        <v>67</v>
      </c>
      <c r="H27" s="38">
        <f>DMAX(G14:J24,J14,G26:G27)-DMIN(G14:J24,J14,G26:G27)</f>
        <v>70700</v>
      </c>
      <c r="I27" s="39"/>
      <c r="J27" s="40"/>
    </row>
    <row r="28" spans="1:10" x14ac:dyDescent="0.4">
      <c r="A28" s="3" t="s">
        <v>84</v>
      </c>
      <c r="B28" s="3" t="s">
        <v>98</v>
      </c>
      <c r="C28" s="3" t="s">
        <v>110</v>
      </c>
      <c r="D28" s="3" t="s">
        <v>102</v>
      </c>
      <c r="E28" s="3" t="str">
        <f>IFERROR(CHOOSE(MID(C28,8,1),"남","여","남","여"),"")</f>
        <v>남</v>
      </c>
    </row>
    <row r="29" spans="1:10" x14ac:dyDescent="0.4">
      <c r="A29" s="3" t="s">
        <v>85</v>
      </c>
      <c r="B29" s="3" t="s">
        <v>97</v>
      </c>
      <c r="C29" s="3" t="s">
        <v>111</v>
      </c>
      <c r="D29" s="3" t="s">
        <v>103</v>
      </c>
      <c r="E29" s="3" t="str">
        <f t="shared" ref="E29:E37" si="4">IFERROR(CHOOSE(MID(C29,8,1),"남","여","남","여"),"")</f>
        <v>여</v>
      </c>
    </row>
    <row r="30" spans="1:10" x14ac:dyDescent="0.4">
      <c r="A30" s="3" t="s">
        <v>86</v>
      </c>
      <c r="B30" s="3" t="s">
        <v>116</v>
      </c>
      <c r="C30" s="3" t="s">
        <v>117</v>
      </c>
      <c r="D30" s="3" t="s">
        <v>104</v>
      </c>
      <c r="E30" s="3" t="str">
        <f t="shared" si="4"/>
        <v>여</v>
      </c>
    </row>
    <row r="31" spans="1:10" x14ac:dyDescent="0.4">
      <c r="A31" s="3" t="s">
        <v>87</v>
      </c>
      <c r="B31" s="3" t="s">
        <v>96</v>
      </c>
      <c r="C31" s="3" t="s">
        <v>114</v>
      </c>
      <c r="D31" s="3" t="s">
        <v>105</v>
      </c>
      <c r="E31" s="3" t="str">
        <f t="shared" si="4"/>
        <v/>
      </c>
      <c r="F31" s="26"/>
    </row>
    <row r="32" spans="1:10" x14ac:dyDescent="0.4">
      <c r="A32" s="3" t="s">
        <v>88</v>
      </c>
      <c r="B32" s="3" t="s">
        <v>99</v>
      </c>
      <c r="C32" s="3" t="s">
        <v>108</v>
      </c>
      <c r="D32" s="3" t="s">
        <v>106</v>
      </c>
      <c r="E32" s="3" t="str">
        <f t="shared" si="4"/>
        <v>여</v>
      </c>
    </row>
    <row r="33" spans="1:5" x14ac:dyDescent="0.4">
      <c r="A33" s="3" t="s">
        <v>89</v>
      </c>
      <c r="B33" s="3" t="s">
        <v>95</v>
      </c>
      <c r="C33" s="3" t="s">
        <v>113</v>
      </c>
      <c r="D33" s="3" t="s">
        <v>103</v>
      </c>
      <c r="E33" s="3" t="str">
        <f t="shared" si="4"/>
        <v>여</v>
      </c>
    </row>
    <row r="34" spans="1:5" x14ac:dyDescent="0.4">
      <c r="A34" s="3" t="s">
        <v>90</v>
      </c>
      <c r="B34" s="3" t="s">
        <v>100</v>
      </c>
      <c r="C34" s="3" t="s">
        <v>118</v>
      </c>
      <c r="D34" s="3" t="s">
        <v>102</v>
      </c>
      <c r="E34" s="3" t="str">
        <f t="shared" si="4"/>
        <v>남</v>
      </c>
    </row>
    <row r="35" spans="1:5" x14ac:dyDescent="0.4">
      <c r="A35" s="3" t="s">
        <v>91</v>
      </c>
      <c r="B35" s="3" t="s">
        <v>101</v>
      </c>
      <c r="C35" s="3" t="s">
        <v>109</v>
      </c>
      <c r="D35" s="3" t="s">
        <v>106</v>
      </c>
      <c r="E35" s="3" t="str">
        <f t="shared" si="4"/>
        <v>남</v>
      </c>
    </row>
    <row r="36" spans="1:5" x14ac:dyDescent="0.4">
      <c r="A36" s="3" t="s">
        <v>92</v>
      </c>
      <c r="B36" s="3" t="s">
        <v>94</v>
      </c>
      <c r="C36" s="3" t="s">
        <v>115</v>
      </c>
      <c r="D36" s="3" t="s">
        <v>102</v>
      </c>
      <c r="E36" s="3" t="str">
        <f t="shared" si="4"/>
        <v/>
      </c>
    </row>
    <row r="37" spans="1:5" x14ac:dyDescent="0.4">
      <c r="A37" s="3" t="s">
        <v>93</v>
      </c>
      <c r="B37" s="3" t="s">
        <v>107</v>
      </c>
      <c r="C37" s="3" t="s">
        <v>112</v>
      </c>
      <c r="D37" s="3" t="s">
        <v>105</v>
      </c>
      <c r="E37" s="3" t="str">
        <f t="shared" si="4"/>
        <v>남</v>
      </c>
    </row>
  </sheetData>
  <mergeCells count="2">
    <mergeCell ref="H26:J26"/>
    <mergeCell ref="H27:J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I6" sqref="I6"/>
    </sheetView>
  </sheetViews>
  <sheetFormatPr defaultRowHeight="17.399999999999999" x14ac:dyDescent="0.4"/>
  <cols>
    <col min="1" max="1" width="7" bestFit="1" customWidth="1"/>
    <col min="2" max="3" width="12.296875" bestFit="1" customWidth="1"/>
    <col min="4" max="4" width="14.19921875" bestFit="1" customWidth="1"/>
    <col min="5" max="5" width="10.69921875" bestFit="1" customWidth="1"/>
    <col min="6" max="7" width="10.59765625" bestFit="1" customWidth="1"/>
  </cols>
  <sheetData>
    <row r="1" spans="1:7" ht="21" x14ac:dyDescent="0.4">
      <c r="A1" s="29" t="s">
        <v>180</v>
      </c>
      <c r="B1" s="29"/>
      <c r="C1" s="29"/>
      <c r="D1" s="29"/>
      <c r="E1" s="29"/>
      <c r="F1" s="29"/>
      <c r="G1" s="29"/>
    </row>
    <row r="3" spans="1:7" x14ac:dyDescent="0.4">
      <c r="A3" s="3" t="s">
        <v>1</v>
      </c>
      <c r="B3" s="3" t="s">
        <v>0</v>
      </c>
      <c r="C3" s="3" t="s">
        <v>2</v>
      </c>
      <c r="D3" s="3" t="s">
        <v>12</v>
      </c>
      <c r="E3" s="3" t="s">
        <v>181</v>
      </c>
      <c r="F3" s="3" t="s">
        <v>182</v>
      </c>
      <c r="G3" s="3" t="s">
        <v>183</v>
      </c>
    </row>
    <row r="4" spans="1:7" x14ac:dyDescent="0.4">
      <c r="A4" s="3" t="s">
        <v>185</v>
      </c>
      <c r="B4" s="3" t="s">
        <v>196</v>
      </c>
      <c r="C4" s="3" t="s">
        <v>195</v>
      </c>
      <c r="D4" s="3" t="s">
        <v>17</v>
      </c>
      <c r="E4" s="7">
        <v>3000000</v>
      </c>
      <c r="F4" s="7">
        <v>950000</v>
      </c>
      <c r="G4" s="7">
        <f>SUM(E4:F4)</f>
        <v>3950000</v>
      </c>
    </row>
    <row r="5" spans="1:7" x14ac:dyDescent="0.4">
      <c r="A5" s="3" t="s">
        <v>191</v>
      </c>
      <c r="B5" s="3" t="s">
        <v>197</v>
      </c>
      <c r="C5" s="3" t="s">
        <v>195</v>
      </c>
      <c r="D5" s="3" t="s">
        <v>20</v>
      </c>
      <c r="E5" s="7">
        <v>2700000</v>
      </c>
      <c r="F5" s="7">
        <v>670000</v>
      </c>
      <c r="G5" s="7">
        <f t="shared" ref="G5:G14" si="0">SUM(E5:F5)</f>
        <v>3370000</v>
      </c>
    </row>
    <row r="6" spans="1:7" x14ac:dyDescent="0.4">
      <c r="A6" s="3" t="s">
        <v>192</v>
      </c>
      <c r="B6" s="3" t="s">
        <v>198</v>
      </c>
      <c r="C6" s="3" t="s">
        <v>195</v>
      </c>
      <c r="D6" s="3" t="s">
        <v>26</v>
      </c>
      <c r="E6" s="7">
        <v>2400000</v>
      </c>
      <c r="F6" s="7">
        <v>580000</v>
      </c>
      <c r="G6" s="7">
        <f t="shared" si="0"/>
        <v>2980000</v>
      </c>
    </row>
    <row r="7" spans="1:7" x14ac:dyDescent="0.4">
      <c r="A7" s="3" t="s">
        <v>186</v>
      </c>
      <c r="B7" s="3" t="s">
        <v>199</v>
      </c>
      <c r="C7" s="3" t="s">
        <v>7</v>
      </c>
      <c r="D7" s="3" t="s">
        <v>23</v>
      </c>
      <c r="E7" s="7">
        <v>3900000</v>
      </c>
      <c r="F7" s="7">
        <v>1100000</v>
      </c>
      <c r="G7" s="7">
        <f t="shared" si="0"/>
        <v>5000000</v>
      </c>
    </row>
    <row r="8" spans="1:7" x14ac:dyDescent="0.4">
      <c r="A8" s="3" t="s">
        <v>193</v>
      </c>
      <c r="B8" s="3" t="s">
        <v>200</v>
      </c>
      <c r="C8" s="3" t="s">
        <v>7</v>
      </c>
      <c r="D8" s="3" t="s">
        <v>17</v>
      </c>
      <c r="E8" s="7">
        <v>3200000</v>
      </c>
      <c r="F8" s="7">
        <v>970000</v>
      </c>
      <c r="G8" s="7">
        <f t="shared" si="0"/>
        <v>4170000</v>
      </c>
    </row>
    <row r="9" spans="1:7" x14ac:dyDescent="0.4">
      <c r="A9" s="3" t="s">
        <v>187</v>
      </c>
      <c r="B9" s="3" t="s">
        <v>201</v>
      </c>
      <c r="C9" s="3" t="s">
        <v>7</v>
      </c>
      <c r="D9" s="3" t="s">
        <v>20</v>
      </c>
      <c r="E9" s="7">
        <v>2600000</v>
      </c>
      <c r="F9" s="7">
        <v>760000</v>
      </c>
      <c r="G9" s="7">
        <f t="shared" si="0"/>
        <v>3360000</v>
      </c>
    </row>
    <row r="10" spans="1:7" x14ac:dyDescent="0.4">
      <c r="A10" s="3" t="s">
        <v>194</v>
      </c>
      <c r="B10" s="3" t="s">
        <v>202</v>
      </c>
      <c r="C10" s="3" t="s">
        <v>7</v>
      </c>
      <c r="D10" s="3" t="s">
        <v>26</v>
      </c>
      <c r="E10" s="7">
        <v>2400000</v>
      </c>
      <c r="F10" s="7">
        <v>550000</v>
      </c>
      <c r="G10" s="7">
        <f t="shared" si="0"/>
        <v>2950000</v>
      </c>
    </row>
    <row r="11" spans="1:7" x14ac:dyDescent="0.4">
      <c r="A11" s="3" t="s">
        <v>188</v>
      </c>
      <c r="B11" s="3" t="s">
        <v>203</v>
      </c>
      <c r="C11" s="3" t="s">
        <v>5</v>
      </c>
      <c r="D11" s="3" t="s">
        <v>23</v>
      </c>
      <c r="E11" s="7">
        <v>3850000</v>
      </c>
      <c r="F11" s="7">
        <v>1200000</v>
      </c>
      <c r="G11" s="7">
        <f t="shared" si="0"/>
        <v>5050000</v>
      </c>
    </row>
    <row r="12" spans="1:7" x14ac:dyDescent="0.4">
      <c r="A12" s="3" t="s">
        <v>190</v>
      </c>
      <c r="B12" s="3" t="s">
        <v>204</v>
      </c>
      <c r="C12" s="3" t="s">
        <v>5</v>
      </c>
      <c r="D12" s="3" t="s">
        <v>20</v>
      </c>
      <c r="E12" s="7">
        <v>2650000</v>
      </c>
      <c r="F12" s="7">
        <v>670000</v>
      </c>
      <c r="G12" s="7">
        <f t="shared" si="0"/>
        <v>3320000</v>
      </c>
    </row>
    <row r="13" spans="1:7" x14ac:dyDescent="0.4">
      <c r="A13" s="3" t="s">
        <v>184</v>
      </c>
      <c r="B13" s="3" t="s">
        <v>205</v>
      </c>
      <c r="C13" s="3" t="s">
        <v>5</v>
      </c>
      <c r="D13" s="3" t="s">
        <v>20</v>
      </c>
      <c r="E13" s="7">
        <v>2500000</v>
      </c>
      <c r="F13" s="7">
        <v>880000</v>
      </c>
      <c r="G13" s="7">
        <f t="shared" si="0"/>
        <v>3380000</v>
      </c>
    </row>
    <row r="14" spans="1:7" x14ac:dyDescent="0.4">
      <c r="A14" s="3" t="s">
        <v>189</v>
      </c>
      <c r="B14" s="3" t="s">
        <v>206</v>
      </c>
      <c r="C14" s="3" t="s">
        <v>5</v>
      </c>
      <c r="D14" s="3" t="s">
        <v>26</v>
      </c>
      <c r="E14" s="7">
        <v>2350000</v>
      </c>
      <c r="F14" s="7">
        <v>570000</v>
      </c>
      <c r="G14" s="7">
        <f t="shared" si="0"/>
        <v>2920000</v>
      </c>
    </row>
    <row r="18" spans="1:4" x14ac:dyDescent="0.4">
      <c r="A18" s="27" t="s">
        <v>273</v>
      </c>
      <c r="B18" t="s">
        <v>270</v>
      </c>
      <c r="C18" t="s">
        <v>271</v>
      </c>
      <c r="D18" t="s">
        <v>272</v>
      </c>
    </row>
    <row r="19" spans="1:4" x14ac:dyDescent="0.4">
      <c r="A19" t="s">
        <v>268</v>
      </c>
      <c r="B19" s="25">
        <v>2400000</v>
      </c>
      <c r="C19" s="25">
        <v>580000</v>
      </c>
      <c r="D19" s="25">
        <v>2980000</v>
      </c>
    </row>
    <row r="20" spans="1:4" x14ac:dyDescent="0.4">
      <c r="A20" t="s">
        <v>267</v>
      </c>
      <c r="B20" s="25">
        <v>2700000</v>
      </c>
      <c r="C20" s="25">
        <v>880000</v>
      </c>
      <c r="D20" s="25">
        <v>3380000</v>
      </c>
    </row>
    <row r="21" spans="1:4" x14ac:dyDescent="0.4">
      <c r="A21" t="s">
        <v>266</v>
      </c>
      <c r="B21" s="25">
        <v>3200000</v>
      </c>
      <c r="C21" s="25">
        <v>970000</v>
      </c>
      <c r="D21" s="25">
        <v>4170000</v>
      </c>
    </row>
    <row r="22" spans="1:4" x14ac:dyDescent="0.4">
      <c r="A22" t="s">
        <v>265</v>
      </c>
      <c r="B22" s="25">
        <v>3900000</v>
      </c>
      <c r="C22" s="25">
        <v>1200000</v>
      </c>
      <c r="D22" s="25">
        <v>5050000</v>
      </c>
    </row>
    <row r="23" spans="1:4" x14ac:dyDescent="0.4">
      <c r="A23" t="s">
        <v>269</v>
      </c>
      <c r="B23" s="25">
        <v>3900000</v>
      </c>
      <c r="C23" s="25">
        <v>1200000</v>
      </c>
      <c r="D23" s="25">
        <v>5050000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B1:C7"/>
  <sheetViews>
    <sheetView workbookViewId="0">
      <selection activeCell="E2" sqref="E2"/>
    </sheetView>
  </sheetViews>
  <sheetFormatPr defaultRowHeight="17.399999999999999" x14ac:dyDescent="0.4"/>
  <cols>
    <col min="1" max="1" width="2.59765625" customWidth="1"/>
    <col min="2" max="2" width="13.09765625" bestFit="1" customWidth="1"/>
    <col min="3" max="3" width="11.69921875" bestFit="1" customWidth="1"/>
  </cols>
  <sheetData>
    <row r="1" spans="2:3" x14ac:dyDescent="0.4">
      <c r="B1" s="41" t="s">
        <v>208</v>
      </c>
      <c r="C1" s="41"/>
    </row>
    <row r="2" spans="2:3" x14ac:dyDescent="0.4">
      <c r="B2" s="2"/>
    </row>
    <row r="3" spans="2:3" x14ac:dyDescent="0.4">
      <c r="B3" s="11" t="s">
        <v>209</v>
      </c>
      <c r="C3" s="13">
        <v>316624.95672293013</v>
      </c>
    </row>
    <row r="4" spans="2:3" x14ac:dyDescent="0.4">
      <c r="B4" s="11" t="s">
        <v>207</v>
      </c>
      <c r="C4" s="3">
        <v>36</v>
      </c>
    </row>
    <row r="5" spans="2:3" x14ac:dyDescent="0.4">
      <c r="B5" s="11" t="s">
        <v>210</v>
      </c>
      <c r="C5" s="12">
        <v>3.5000000000000003E-2</v>
      </c>
    </row>
    <row r="6" spans="2:3" x14ac:dyDescent="0.4">
      <c r="B6" s="11" t="s">
        <v>212</v>
      </c>
      <c r="C6" s="14">
        <f>C3*C4</f>
        <v>11398498.442025485</v>
      </c>
    </row>
    <row r="7" spans="2:3" x14ac:dyDescent="0.4">
      <c r="B7" s="11" t="s">
        <v>211</v>
      </c>
      <c r="C7" s="14">
        <f>FV(C5/12,C4,-C3)</f>
        <v>11999999.999999998</v>
      </c>
    </row>
  </sheetData>
  <mergeCells count="1">
    <mergeCell ref="B1:C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H11"/>
  <sheetViews>
    <sheetView workbookViewId="0">
      <selection activeCell="M10" sqref="M10"/>
    </sheetView>
  </sheetViews>
  <sheetFormatPr defaultRowHeight="17.399999999999999" x14ac:dyDescent="0.4"/>
  <cols>
    <col min="2" max="8" width="7.09765625" customWidth="1"/>
    <col min="9" max="9" width="5.59765625" customWidth="1"/>
    <col min="10" max="10" width="10.59765625" customWidth="1"/>
  </cols>
  <sheetData>
    <row r="1" spans="1:8" ht="21" x14ac:dyDescent="0.4">
      <c r="A1" s="29" t="s">
        <v>213</v>
      </c>
      <c r="B1" s="29"/>
      <c r="C1" s="29"/>
      <c r="D1" s="29"/>
      <c r="E1" s="29"/>
      <c r="F1" s="29"/>
      <c r="G1" s="29"/>
      <c r="H1" s="29"/>
    </row>
    <row r="3" spans="1:8" x14ac:dyDescent="0.4">
      <c r="A3" s="28" t="s">
        <v>8</v>
      </c>
      <c r="B3" s="28" t="s">
        <v>214</v>
      </c>
      <c r="C3" s="28" t="s">
        <v>215</v>
      </c>
      <c r="D3" s="28" t="s">
        <v>216</v>
      </c>
      <c r="E3" s="28" t="s">
        <v>217</v>
      </c>
      <c r="F3" s="28" t="s">
        <v>218</v>
      </c>
      <c r="G3" s="28" t="s">
        <v>219</v>
      </c>
      <c r="H3" s="28" t="s">
        <v>46</v>
      </c>
    </row>
    <row r="4" spans="1:8" x14ac:dyDescent="0.4">
      <c r="A4" s="3" t="s">
        <v>220</v>
      </c>
      <c r="B4" s="3">
        <v>85</v>
      </c>
      <c r="C4" s="3">
        <v>94</v>
      </c>
      <c r="D4" s="3">
        <v>81</v>
      </c>
      <c r="E4" s="3">
        <v>82</v>
      </c>
      <c r="F4" s="3">
        <v>82</v>
      </c>
      <c r="G4" s="3">
        <v>77</v>
      </c>
      <c r="H4" s="15">
        <f>AVERAGE(B4:G4)</f>
        <v>83.5</v>
      </c>
    </row>
    <row r="5" spans="1:8" x14ac:dyDescent="0.4">
      <c r="A5" s="3" t="s">
        <v>225</v>
      </c>
      <c r="B5" s="3">
        <v>67</v>
      </c>
      <c r="C5" s="3">
        <v>66</v>
      </c>
      <c r="D5" s="3">
        <v>71</v>
      </c>
      <c r="E5" s="3">
        <v>56</v>
      </c>
      <c r="F5" s="3">
        <v>60</v>
      </c>
      <c r="G5" s="3">
        <v>57</v>
      </c>
      <c r="H5" s="15">
        <f t="shared" ref="H5:H11" si="0">AVERAGE(B5:G5)</f>
        <v>62.833333333333336</v>
      </c>
    </row>
    <row r="6" spans="1:8" x14ac:dyDescent="0.4">
      <c r="A6" s="3" t="s">
        <v>226</v>
      </c>
      <c r="B6" s="3">
        <v>81</v>
      </c>
      <c r="C6" s="3">
        <v>84</v>
      </c>
      <c r="D6" s="3">
        <v>90</v>
      </c>
      <c r="E6" s="3">
        <v>92</v>
      </c>
      <c r="F6" s="3">
        <v>88</v>
      </c>
      <c r="G6" s="3">
        <v>91</v>
      </c>
      <c r="H6" s="15">
        <f t="shared" si="0"/>
        <v>87.666666666666671</v>
      </c>
    </row>
    <row r="7" spans="1:8" x14ac:dyDescent="0.4">
      <c r="A7" s="3" t="s">
        <v>223</v>
      </c>
      <c r="B7" s="3">
        <v>76</v>
      </c>
      <c r="C7" s="3">
        <v>72</v>
      </c>
      <c r="D7" s="3">
        <v>71</v>
      </c>
      <c r="E7" s="3">
        <v>66</v>
      </c>
      <c r="F7" s="3">
        <v>74</v>
      </c>
      <c r="G7" s="3">
        <v>63</v>
      </c>
      <c r="H7" s="15">
        <f t="shared" si="0"/>
        <v>70.333333333333329</v>
      </c>
    </row>
    <row r="8" spans="1:8" x14ac:dyDescent="0.4">
      <c r="A8" s="3" t="s">
        <v>227</v>
      </c>
      <c r="B8" s="3">
        <v>92</v>
      </c>
      <c r="C8" s="3">
        <v>93</v>
      </c>
      <c r="D8" s="3">
        <v>91</v>
      </c>
      <c r="E8" s="3">
        <v>94</v>
      </c>
      <c r="F8" s="3">
        <v>95</v>
      </c>
      <c r="G8" s="3">
        <v>92</v>
      </c>
      <c r="H8" s="15">
        <f t="shared" si="0"/>
        <v>92.833333333333329</v>
      </c>
    </row>
    <row r="9" spans="1:8" x14ac:dyDescent="0.4">
      <c r="A9" s="3" t="s">
        <v>221</v>
      </c>
      <c r="B9" s="3">
        <v>94</v>
      </c>
      <c r="C9" s="3">
        <v>96</v>
      </c>
      <c r="D9" s="3">
        <v>97</v>
      </c>
      <c r="E9" s="3">
        <v>97</v>
      </c>
      <c r="F9" s="3">
        <v>95</v>
      </c>
      <c r="G9" s="3">
        <v>98</v>
      </c>
      <c r="H9" s="15">
        <f t="shared" si="0"/>
        <v>96.166666666666671</v>
      </c>
    </row>
    <row r="10" spans="1:8" x14ac:dyDescent="0.4">
      <c r="A10" s="3" t="s">
        <v>222</v>
      </c>
      <c r="B10" s="3">
        <v>78</v>
      </c>
      <c r="C10" s="3">
        <v>80</v>
      </c>
      <c r="D10" s="3">
        <v>81</v>
      </c>
      <c r="E10" s="3">
        <v>76</v>
      </c>
      <c r="F10" s="3">
        <v>76</v>
      </c>
      <c r="G10" s="3">
        <v>78</v>
      </c>
      <c r="H10" s="15">
        <f t="shared" si="0"/>
        <v>78.166666666666671</v>
      </c>
    </row>
    <row r="11" spans="1:8" x14ac:dyDescent="0.4">
      <c r="A11" s="3" t="s">
        <v>224</v>
      </c>
      <c r="B11" s="3">
        <v>83</v>
      </c>
      <c r="C11" s="3">
        <v>83</v>
      </c>
      <c r="D11" s="3">
        <v>90</v>
      </c>
      <c r="E11" s="3">
        <v>78</v>
      </c>
      <c r="F11" s="3">
        <v>86</v>
      </c>
      <c r="G11" s="3">
        <v>89</v>
      </c>
      <c r="H11" s="15">
        <f t="shared" si="0"/>
        <v>84.833333333333329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9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F9"/>
  <sheetViews>
    <sheetView workbookViewId="0">
      <selection activeCell="N12" sqref="N12"/>
    </sheetView>
  </sheetViews>
  <sheetFormatPr defaultRowHeight="17.399999999999999" x14ac:dyDescent="0.4"/>
  <sheetData>
    <row r="1" spans="1:6" ht="21" x14ac:dyDescent="0.4">
      <c r="A1" s="29" t="s">
        <v>229</v>
      </c>
      <c r="B1" s="29"/>
      <c r="C1" s="29"/>
      <c r="D1" s="29"/>
      <c r="E1" s="29"/>
      <c r="F1" s="29"/>
    </row>
    <row r="3" spans="1:6" x14ac:dyDescent="0.4">
      <c r="A3" s="3" t="s">
        <v>228</v>
      </c>
      <c r="B3" s="3" t="s">
        <v>230</v>
      </c>
      <c r="C3" s="3" t="s">
        <v>231</v>
      </c>
      <c r="D3" s="3" t="s">
        <v>232</v>
      </c>
      <c r="E3" s="3" t="s">
        <v>233</v>
      </c>
      <c r="F3" s="3" t="s">
        <v>234</v>
      </c>
    </row>
    <row r="4" spans="1:6" x14ac:dyDescent="0.4">
      <c r="A4" s="3" t="s">
        <v>235</v>
      </c>
      <c r="B4" s="16">
        <v>6240</v>
      </c>
      <c r="C4" s="16">
        <v>7350</v>
      </c>
      <c r="D4" s="16">
        <v>8130</v>
      </c>
      <c r="E4" s="16">
        <v>7530</v>
      </c>
      <c r="F4" s="16">
        <f>SUM(B4:E4)</f>
        <v>29250</v>
      </c>
    </row>
    <row r="5" spans="1:6" x14ac:dyDescent="0.4">
      <c r="A5" s="3" t="s">
        <v>236</v>
      </c>
      <c r="B5" s="16">
        <v>5880</v>
      </c>
      <c r="C5" s="16">
        <v>6780</v>
      </c>
      <c r="D5" s="16">
        <v>7500</v>
      </c>
      <c r="E5" s="16">
        <v>7020</v>
      </c>
      <c r="F5" s="16">
        <f t="shared" ref="F5:F9" si="0">SUM(B5:E5)</f>
        <v>27180</v>
      </c>
    </row>
    <row r="6" spans="1:6" x14ac:dyDescent="0.4">
      <c r="A6" s="3" t="s">
        <v>237</v>
      </c>
      <c r="B6" s="16">
        <v>7410</v>
      </c>
      <c r="C6" s="16">
        <v>8490</v>
      </c>
      <c r="D6" s="16">
        <v>9630</v>
      </c>
      <c r="E6" s="16">
        <v>11230</v>
      </c>
      <c r="F6" s="16">
        <f t="shared" si="0"/>
        <v>36760</v>
      </c>
    </row>
    <row r="7" spans="1:6" x14ac:dyDescent="0.4">
      <c r="A7" s="3" t="s">
        <v>238</v>
      </c>
      <c r="B7" s="16">
        <v>6600</v>
      </c>
      <c r="C7" s="16">
        <v>9030</v>
      </c>
      <c r="D7" s="16">
        <v>8280</v>
      </c>
      <c r="E7" s="16">
        <v>9600</v>
      </c>
      <c r="F7" s="16">
        <f t="shared" si="0"/>
        <v>33510</v>
      </c>
    </row>
    <row r="8" spans="1:6" x14ac:dyDescent="0.4">
      <c r="A8" s="3" t="s">
        <v>239</v>
      </c>
      <c r="B8" s="16">
        <v>4770</v>
      </c>
      <c r="C8" s="16">
        <v>5460</v>
      </c>
      <c r="D8" s="16">
        <v>7200</v>
      </c>
      <c r="E8" s="16">
        <v>6540</v>
      </c>
      <c r="F8" s="16">
        <f t="shared" si="0"/>
        <v>23970</v>
      </c>
    </row>
    <row r="9" spans="1:6" x14ac:dyDescent="0.4">
      <c r="A9" s="3" t="s">
        <v>240</v>
      </c>
      <c r="B9" s="16">
        <v>8010</v>
      </c>
      <c r="C9" s="16">
        <v>10880</v>
      </c>
      <c r="D9" s="16">
        <v>9600</v>
      </c>
      <c r="E9" s="16">
        <v>11070</v>
      </c>
      <c r="F9" s="16">
        <f t="shared" si="0"/>
        <v>39560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명선 이</cp:lastModifiedBy>
  <dcterms:created xsi:type="dcterms:W3CDTF">2025-02-05T04:40:07Z</dcterms:created>
  <dcterms:modified xsi:type="dcterms:W3CDTF">2026-02-22T10:36:31Z</dcterms:modified>
</cp:coreProperties>
</file>