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 codeName="{899C9086-67A9-5B14-2C2D-5A8001700F7D}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umpq\OneDrive\바탕 화면\2025_기본서_컴활2급실기_학습자료_241127 update\05 최신기출문제\"/>
    </mc:Choice>
  </mc:AlternateContent>
  <xr:revisionPtr revIDLastSave="0" documentId="13_ncr:1_{73C761D3-8B8F-4314-9C6E-BB54477C50C8}" xr6:coauthVersionLast="47" xr6:coauthVersionMax="47" xr10:uidLastSave="{00000000-0000-0000-0000-000000000000}"/>
  <bookViews>
    <workbookView xWindow="21030" yWindow="885" windowWidth="16860" windowHeight="19440" activeTab="1" xr2:uid="{0EEDF1A2-3938-449D-9EC9-FDF9E4CFF044}"/>
  </bookViews>
  <sheets>
    <sheet name="기본작업-1" sheetId="1" r:id="rId1"/>
    <sheet name="기본작업-2" sheetId="2" r:id="rId2"/>
    <sheet name="기본작업-3" sheetId="3" r:id="rId3"/>
    <sheet name="계산작업" sheetId="4" r:id="rId4"/>
    <sheet name="분석작업-1" sheetId="5" r:id="rId5"/>
    <sheet name="분석작업-2" sheetId="6" r:id="rId6"/>
    <sheet name="매크로작업" sheetId="7" r:id="rId7"/>
    <sheet name="차트작업" sheetId="8" r:id="rId8"/>
  </sheets>
  <definedNames>
    <definedName name="_xlnm._FilterDatabase" localSheetId="2" hidden="1">'기본작업-3'!$B$3:$F$16</definedName>
    <definedName name="_xlnm.Criteria" localSheetId="2">'기본작업-3'!$A$19:$B$21</definedName>
    <definedName name="_xlnm.Extract" localSheetId="2">'기본작업-3'!$A$24:$E$24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2" i="4" l="1"/>
  <c r="D30" i="4"/>
  <c r="D31" i="4"/>
  <c r="D32" i="4"/>
  <c r="D33" i="4"/>
  <c r="D34" i="4"/>
  <c r="D35" i="4"/>
  <c r="D36" i="4"/>
  <c r="D29" i="4"/>
  <c r="I25" i="4"/>
  <c r="E20" i="4"/>
  <c r="E21" i="4"/>
  <c r="E22" i="4"/>
  <c r="E23" i="4"/>
  <c r="E24" i="4"/>
  <c r="E25" i="4"/>
  <c r="E19" i="4"/>
  <c r="E18" i="4"/>
  <c r="E17" i="4"/>
  <c r="E16" i="4"/>
  <c r="D11" i="4"/>
  <c r="D12" i="4"/>
  <c r="D7" i="4"/>
  <c r="D8" i="4"/>
  <c r="D9" i="4"/>
  <c r="D10" i="4"/>
  <c r="D4" i="4"/>
  <c r="D5" i="4"/>
  <c r="D6" i="4"/>
  <c r="D3" i="4"/>
  <c r="I5" i="7"/>
  <c r="I6" i="7"/>
  <c r="I7" i="7"/>
  <c r="I8" i="7"/>
  <c r="I9" i="7"/>
  <c r="I10" i="7"/>
  <c r="I4" i="7"/>
  <c r="E21" i="5"/>
  <c r="D21" i="5"/>
  <c r="C21" i="5"/>
  <c r="E15" i="5"/>
  <c r="D15" i="5"/>
  <c r="C15" i="5"/>
  <c r="E9" i="5"/>
  <c r="E23" i="5" s="1"/>
  <c r="D9" i="5"/>
  <c r="D23" i="5" s="1"/>
  <c r="C9" i="5"/>
  <c r="I10" i="4"/>
  <c r="I11" i="4"/>
  <c r="I9" i="4"/>
  <c r="I7" i="4"/>
  <c r="I8" i="4"/>
  <c r="I6" i="4"/>
  <c r="I4" i="4"/>
  <c r="I5" i="4"/>
  <c r="I3" i="4"/>
  <c r="C23" i="5" l="1"/>
  <c r="B4" i="6"/>
  <c r="B11" i="6" s="1"/>
  <c r="B7" i="6" l="1"/>
  <c r="F7" i="5"/>
  <c r="F13" i="5" l="1"/>
  <c r="F19" i="5"/>
  <c r="F18" i="5"/>
  <c r="F17" i="5"/>
  <c r="F12" i="5"/>
  <c r="F11" i="5"/>
  <c r="F4" i="5"/>
  <c r="F6" i="5"/>
  <c r="F5" i="5"/>
  <c r="F16" i="5"/>
  <c r="F20" i="5" s="1"/>
  <c r="F10" i="5"/>
  <c r="F14" i="5" s="1"/>
  <c r="F8" i="5" l="1"/>
  <c r="F22" i="5" s="1"/>
  <c r="E5" i="8"/>
  <c r="E6" i="8"/>
  <c r="E7" i="8"/>
  <c r="E8" i="8"/>
  <c r="E9" i="8"/>
  <c r="E4" i="8"/>
  <c r="F5" i="3"/>
  <c r="F6" i="3"/>
  <c r="F7" i="3"/>
  <c r="F8" i="3"/>
  <c r="F9" i="3"/>
  <c r="F10" i="3"/>
  <c r="F11" i="3"/>
  <c r="F12" i="3"/>
  <c r="F13" i="3"/>
  <c r="F14" i="3"/>
  <c r="F15" i="3"/>
  <c r="F16" i="3"/>
  <c r="F4" i="3"/>
  <c r="G9" i="2"/>
  <c r="G10" i="2"/>
  <c r="G5" i="2"/>
  <c r="G6" i="2"/>
  <c r="G11" i="2"/>
  <c r="G7" i="2"/>
  <c r="G12" i="2"/>
  <c r="G8" i="2"/>
  <c r="G4" i="2"/>
</calcChain>
</file>

<file path=xl/sharedStrings.xml><?xml version="1.0" encoding="utf-8"?>
<sst xmlns="http://schemas.openxmlformats.org/spreadsheetml/2006/main" count="331" uniqueCount="243">
  <si>
    <t>상공학원 수강신청 현황</t>
    <phoneticPr fontId="1" type="noConversion"/>
  </si>
  <si>
    <t>한국다원 차 판매 현황</t>
    <phoneticPr fontId="1" type="noConversion"/>
  </si>
  <si>
    <t>상품명</t>
    <phoneticPr fontId="1" type="noConversion"/>
  </si>
  <si>
    <t>판매가</t>
    <phoneticPr fontId="1" type="noConversion"/>
  </si>
  <si>
    <t>판매량</t>
    <phoneticPr fontId="1" type="noConversion"/>
  </si>
  <si>
    <t>판매총액</t>
    <phoneticPr fontId="1" type="noConversion"/>
  </si>
  <si>
    <t>구분</t>
    <phoneticPr fontId="1" type="noConversion"/>
  </si>
  <si>
    <t>중량</t>
    <phoneticPr fontId="1" type="noConversion"/>
  </si>
  <si>
    <t>티백</t>
    <phoneticPr fontId="1" type="noConversion"/>
  </si>
  <si>
    <t>분말</t>
    <phoneticPr fontId="1" type="noConversion"/>
  </si>
  <si>
    <t>액상</t>
    <phoneticPr fontId="1" type="noConversion"/>
  </si>
  <si>
    <t>메밀누룽지차</t>
    <phoneticPr fontId="1" type="noConversion"/>
  </si>
  <si>
    <t>루이보스보리차</t>
    <phoneticPr fontId="1" type="noConversion"/>
  </si>
  <si>
    <t>케모마일녹차</t>
    <phoneticPr fontId="1" type="noConversion"/>
  </si>
  <si>
    <t>순한보리차</t>
    <phoneticPr fontId="1" type="noConversion"/>
  </si>
  <si>
    <t>달달꿀생강차</t>
    <phoneticPr fontId="1" type="noConversion"/>
  </si>
  <si>
    <t>건강한천마차</t>
    <phoneticPr fontId="1" type="noConversion"/>
  </si>
  <si>
    <t>스위트모과차</t>
    <phoneticPr fontId="1" type="noConversion"/>
  </si>
  <si>
    <t>서원현미녹차</t>
    <phoneticPr fontId="1" type="noConversion"/>
  </si>
  <si>
    <t>16g</t>
    <phoneticPr fontId="1" type="noConversion"/>
  </si>
  <si>
    <t>20g</t>
    <phoneticPr fontId="1" type="noConversion"/>
  </si>
  <si>
    <t>15g</t>
    <phoneticPr fontId="1" type="noConversion"/>
  </si>
  <si>
    <t>12g</t>
    <phoneticPr fontId="1" type="noConversion"/>
  </si>
  <si>
    <t>30g</t>
    <phoneticPr fontId="1" type="noConversion"/>
  </si>
  <si>
    <t>22g</t>
    <phoneticPr fontId="1" type="noConversion"/>
  </si>
  <si>
    <t>25g</t>
    <phoneticPr fontId="1" type="noConversion"/>
  </si>
  <si>
    <t>18g</t>
    <phoneticPr fontId="1" type="noConversion"/>
  </si>
  <si>
    <t>유통기한</t>
    <phoneticPr fontId="1" type="noConversion"/>
  </si>
  <si>
    <t>고려인삼차</t>
    <phoneticPr fontId="1" type="noConversion"/>
  </si>
  <si>
    <t>23g</t>
    <phoneticPr fontId="1" type="noConversion"/>
  </si>
  <si>
    <t>제품코드</t>
    <phoneticPr fontId="1" type="noConversion"/>
  </si>
  <si>
    <t>단가</t>
    <phoneticPr fontId="1" type="noConversion"/>
  </si>
  <si>
    <t>수량</t>
    <phoneticPr fontId="1" type="noConversion"/>
  </si>
  <si>
    <t>거래처명</t>
    <phoneticPr fontId="1" type="noConversion"/>
  </si>
  <si>
    <t>총액</t>
    <phoneticPr fontId="1" type="noConversion"/>
  </si>
  <si>
    <t>거래일자</t>
    <phoneticPr fontId="1" type="noConversion"/>
  </si>
  <si>
    <t>대청유통</t>
    <phoneticPr fontId="1" type="noConversion"/>
  </si>
  <si>
    <t>유일실업</t>
    <phoneticPr fontId="1" type="noConversion"/>
  </si>
  <si>
    <t>유진상사</t>
    <phoneticPr fontId="1" type="noConversion"/>
  </si>
  <si>
    <t>한성물산</t>
    <phoneticPr fontId="1" type="noConversion"/>
  </si>
  <si>
    <t>대림유통</t>
    <phoneticPr fontId="1" type="noConversion"/>
  </si>
  <si>
    <t>휴먼상사</t>
    <phoneticPr fontId="1" type="noConversion"/>
  </si>
  <si>
    <t>원영무역</t>
    <phoneticPr fontId="1" type="noConversion"/>
  </si>
  <si>
    <t>D3-47-4822</t>
    <phoneticPr fontId="1" type="noConversion"/>
  </si>
  <si>
    <t>G9-80-3911</t>
    <phoneticPr fontId="1" type="noConversion"/>
  </si>
  <si>
    <t>N1-58-5463</t>
    <phoneticPr fontId="1" type="noConversion"/>
  </si>
  <si>
    <t>T3-12-1857</t>
    <phoneticPr fontId="1" type="noConversion"/>
  </si>
  <si>
    <t>E6-33-9004</t>
    <phoneticPr fontId="1" type="noConversion"/>
  </si>
  <si>
    <t>S5-03-3446</t>
    <phoneticPr fontId="1" type="noConversion"/>
  </si>
  <si>
    <t>H6-76-0281</t>
    <phoneticPr fontId="1" type="noConversion"/>
  </si>
  <si>
    <t>상공상사 제품 거래 현황</t>
    <phoneticPr fontId="1" type="noConversion"/>
  </si>
  <si>
    <t>4월 첫 째주 입장객 현황</t>
    <phoneticPr fontId="1" type="noConversion"/>
  </si>
  <si>
    <t>지점</t>
    <phoneticPr fontId="1" type="noConversion"/>
  </si>
  <si>
    <t>월</t>
    <phoneticPr fontId="1" type="noConversion"/>
  </si>
  <si>
    <t>화</t>
    <phoneticPr fontId="1" type="noConversion"/>
  </si>
  <si>
    <t>수</t>
    <phoneticPr fontId="1" type="noConversion"/>
  </si>
  <si>
    <t>목</t>
    <phoneticPr fontId="1" type="noConversion"/>
  </si>
  <si>
    <t>금</t>
    <phoneticPr fontId="1" type="noConversion"/>
  </si>
  <si>
    <t>토</t>
    <phoneticPr fontId="1" type="noConversion"/>
  </si>
  <si>
    <t>일</t>
    <phoneticPr fontId="1" type="noConversion"/>
  </si>
  <si>
    <t>평균</t>
    <phoneticPr fontId="1" type="noConversion"/>
  </si>
  <si>
    <t>수원</t>
    <phoneticPr fontId="1" type="noConversion"/>
  </si>
  <si>
    <t>안산</t>
    <phoneticPr fontId="1" type="noConversion"/>
  </si>
  <si>
    <t>용인</t>
    <phoneticPr fontId="1" type="noConversion"/>
  </si>
  <si>
    <t>화성</t>
    <phoneticPr fontId="1" type="noConversion"/>
  </si>
  <si>
    <t>성남</t>
    <phoneticPr fontId="1" type="noConversion"/>
  </si>
  <si>
    <t>부천</t>
    <phoneticPr fontId="1" type="noConversion"/>
  </si>
  <si>
    <t>시흥</t>
    <phoneticPr fontId="1" type="noConversion"/>
  </si>
  <si>
    <t>(단위 : 천명)</t>
    <phoneticPr fontId="1" type="noConversion"/>
  </si>
  <si>
    <t>지점별 경비사용내역</t>
    <phoneticPr fontId="1" type="noConversion"/>
  </si>
  <si>
    <t>마포</t>
    <phoneticPr fontId="1" type="noConversion"/>
  </si>
  <si>
    <t>강서</t>
    <phoneticPr fontId="1" type="noConversion"/>
  </si>
  <si>
    <t>강동</t>
    <phoneticPr fontId="1" type="noConversion"/>
  </si>
  <si>
    <t>중구</t>
    <phoneticPr fontId="1" type="noConversion"/>
  </si>
  <si>
    <t>강남</t>
    <phoneticPr fontId="1" type="noConversion"/>
  </si>
  <si>
    <t>서초</t>
    <phoneticPr fontId="1" type="noConversion"/>
  </si>
  <si>
    <t>활동비</t>
    <phoneticPr fontId="1" type="noConversion"/>
  </si>
  <si>
    <t>복리후생비</t>
    <phoneticPr fontId="1" type="noConversion"/>
  </si>
  <si>
    <t>잡비</t>
    <phoneticPr fontId="1" type="noConversion"/>
  </si>
  <si>
    <t>합계</t>
    <phoneticPr fontId="1" type="noConversion"/>
  </si>
  <si>
    <t>(단위 : 만원)</t>
    <phoneticPr fontId="1" type="noConversion"/>
  </si>
  <si>
    <t>사원명</t>
    <phoneticPr fontId="1" type="noConversion"/>
  </si>
  <si>
    <t>1월</t>
    <phoneticPr fontId="1" type="noConversion"/>
  </si>
  <si>
    <t>3월</t>
    <phoneticPr fontId="1" type="noConversion"/>
  </si>
  <si>
    <t>2월</t>
    <phoneticPr fontId="1" type="noConversion"/>
  </si>
  <si>
    <t>부서</t>
    <phoneticPr fontId="1" type="noConversion"/>
  </si>
  <si>
    <t>1분기 실적 현황</t>
    <phoneticPr fontId="1" type="noConversion"/>
  </si>
  <si>
    <t>총계</t>
    <phoneticPr fontId="1" type="noConversion"/>
  </si>
  <si>
    <t>이성우</t>
  </si>
  <si>
    <t>전서현</t>
  </si>
  <si>
    <t>강송연</t>
  </si>
  <si>
    <t>배현준</t>
  </si>
  <si>
    <t>전유진</t>
  </si>
  <si>
    <t>권승원</t>
  </si>
  <si>
    <t>배시안</t>
  </si>
  <si>
    <t>고시율</t>
  </si>
  <si>
    <t>곽민건</t>
  </si>
  <si>
    <t>임동율</t>
  </si>
  <si>
    <t>이혜은</t>
    <phoneticPr fontId="1" type="noConversion"/>
  </si>
  <si>
    <t>한가온</t>
    <phoneticPr fontId="1" type="noConversion"/>
  </si>
  <si>
    <t>영업1팀</t>
    <phoneticPr fontId="1" type="noConversion"/>
  </si>
  <si>
    <t>영업2팀</t>
  </si>
  <si>
    <t>영업3팀</t>
  </si>
  <si>
    <t>5월 영업이익</t>
    <phoneticPr fontId="1" type="noConversion"/>
  </si>
  <si>
    <t>판매단가</t>
    <phoneticPr fontId="1" type="noConversion"/>
  </si>
  <si>
    <t>판매수량</t>
    <phoneticPr fontId="1" type="noConversion"/>
  </si>
  <si>
    <t>생산원가</t>
    <phoneticPr fontId="1" type="noConversion"/>
  </si>
  <si>
    <t>인건비</t>
    <phoneticPr fontId="1" type="noConversion"/>
  </si>
  <si>
    <t>임대료</t>
    <phoneticPr fontId="1" type="noConversion"/>
  </si>
  <si>
    <t>영업이익</t>
    <phoneticPr fontId="1" type="noConversion"/>
  </si>
  <si>
    <t>[표1]</t>
  </si>
  <si>
    <t>신제품 홍보 현황</t>
    <phoneticPr fontId="1" type="noConversion"/>
  </si>
  <si>
    <t>제품명</t>
    <phoneticPr fontId="1" type="noConversion"/>
  </si>
  <si>
    <t>예약코드</t>
    <phoneticPr fontId="1" type="noConversion"/>
  </si>
  <si>
    <t>[표2]</t>
    <phoneticPr fontId="1" type="noConversion"/>
  </si>
  <si>
    <t>[표3]</t>
    <phoneticPr fontId="1" type="noConversion"/>
  </si>
  <si>
    <t>키보드</t>
    <phoneticPr fontId="1" type="noConversion"/>
  </si>
  <si>
    <t>용산</t>
    <phoneticPr fontId="1" type="noConversion"/>
  </si>
  <si>
    <t>마우스</t>
    <phoneticPr fontId="1" type="noConversion"/>
  </si>
  <si>
    <t>프린터</t>
    <phoneticPr fontId="1" type="noConversion"/>
  </si>
  <si>
    <t>용산점 판매량 비율</t>
    <phoneticPr fontId="1" type="noConversion"/>
  </si>
  <si>
    <t>지점 판매현황</t>
    <phoneticPr fontId="1" type="noConversion"/>
  </si>
  <si>
    <t>조경원</t>
    <phoneticPr fontId="1" type="noConversion"/>
  </si>
  <si>
    <t>SN-2574</t>
    <phoneticPr fontId="1" type="noConversion"/>
  </si>
  <si>
    <t>이부성</t>
    <phoneticPr fontId="1" type="noConversion"/>
  </si>
  <si>
    <t>SL-6570</t>
    <phoneticPr fontId="1" type="noConversion"/>
  </si>
  <si>
    <t>정은경</t>
    <phoneticPr fontId="1" type="noConversion"/>
  </si>
  <si>
    <t>SK-3911</t>
    <phoneticPr fontId="1" type="noConversion"/>
  </si>
  <si>
    <t>SN-4228</t>
    <phoneticPr fontId="1" type="noConversion"/>
  </si>
  <si>
    <t>SL-0409</t>
    <phoneticPr fontId="1" type="noConversion"/>
  </si>
  <si>
    <t>SK-2398</t>
    <phoneticPr fontId="1" type="noConversion"/>
  </si>
  <si>
    <t>SL-0336</t>
    <phoneticPr fontId="1" type="noConversion"/>
  </si>
  <si>
    <t>SK-3814</t>
    <phoneticPr fontId="1" type="noConversion"/>
  </si>
  <si>
    <t>SN-5761</t>
    <phoneticPr fontId="1" type="noConversion"/>
  </si>
  <si>
    <t>보도자료</t>
    <phoneticPr fontId="1" type="noConversion"/>
  </si>
  <si>
    <t>담당자</t>
    <phoneticPr fontId="1" type="noConversion"/>
  </si>
  <si>
    <t>홍보예정일</t>
    <phoneticPr fontId="1" type="noConversion"/>
  </si>
  <si>
    <t>SK-7013</t>
    <phoneticPr fontId="1" type="noConversion"/>
  </si>
  <si>
    <t>[표4]</t>
    <phoneticPr fontId="1" type="noConversion"/>
  </si>
  <si>
    <t>상공항공 예약 현황</t>
    <phoneticPr fontId="1" type="noConversion"/>
  </si>
  <si>
    <t>좌석</t>
    <phoneticPr fontId="1" type="noConversion"/>
  </si>
  <si>
    <t>예약일자</t>
    <phoneticPr fontId="1" type="noConversion"/>
  </si>
  <si>
    <t>인원</t>
    <phoneticPr fontId="1" type="noConversion"/>
  </si>
  <si>
    <t>도착지</t>
    <phoneticPr fontId="1" type="noConversion"/>
  </si>
  <si>
    <t>로마</t>
    <phoneticPr fontId="1" type="noConversion"/>
  </si>
  <si>
    <t>파리</t>
    <phoneticPr fontId="1" type="noConversion"/>
  </si>
  <si>
    <t>뉴욕</t>
    <phoneticPr fontId="1" type="noConversion"/>
  </si>
  <si>
    <t>하와이</t>
    <phoneticPr fontId="1" type="noConversion"/>
  </si>
  <si>
    <t>사이판</t>
    <phoneticPr fontId="1" type="noConversion"/>
  </si>
  <si>
    <t>몽골</t>
    <phoneticPr fontId="1" type="noConversion"/>
  </si>
  <si>
    <t>두바이</t>
    <phoneticPr fontId="1" type="noConversion"/>
  </si>
  <si>
    <t>오사카</t>
    <phoneticPr fontId="1" type="noConversion"/>
  </si>
  <si>
    <t>다낭</t>
    <phoneticPr fontId="1" type="noConversion"/>
  </si>
  <si>
    <t>푸켓</t>
    <phoneticPr fontId="1" type="noConversion"/>
  </si>
  <si>
    <t>OP-1-93</t>
    <phoneticPr fontId="1" type="noConversion"/>
  </si>
  <si>
    <t>OP-1-57</t>
    <phoneticPr fontId="1" type="noConversion"/>
  </si>
  <si>
    <t>OP-1-16</t>
    <phoneticPr fontId="1" type="noConversion"/>
  </si>
  <si>
    <t>OP-1-84</t>
    <phoneticPr fontId="1" type="noConversion"/>
  </si>
  <si>
    <t>OP-1-70</t>
    <phoneticPr fontId="1" type="noConversion"/>
  </si>
  <si>
    <t>OP-3-81</t>
    <phoneticPr fontId="1" type="noConversion"/>
  </si>
  <si>
    <t>OP-3-22</t>
    <phoneticPr fontId="1" type="noConversion"/>
  </si>
  <si>
    <t>OP-2-09</t>
    <phoneticPr fontId="1" type="noConversion"/>
  </si>
  <si>
    <t>OP-2-61</t>
    <phoneticPr fontId="1" type="noConversion"/>
  </si>
  <si>
    <t>OP-2-29</t>
    <phoneticPr fontId="1" type="noConversion"/>
  </si>
  <si>
    <t>사원별 판매실적</t>
    <phoneticPr fontId="1" type="noConversion"/>
  </si>
  <si>
    <t>실적</t>
    <phoneticPr fontId="1" type="noConversion"/>
  </si>
  <si>
    <t>정상혁</t>
  </si>
  <si>
    <t>한원우</t>
  </si>
  <si>
    <t>윤주헌</t>
  </si>
  <si>
    <t>김가은</t>
  </si>
  <si>
    <t>한미진</t>
    <phoneticPr fontId="1" type="noConversion"/>
  </si>
  <si>
    <t>이은경</t>
    <phoneticPr fontId="1" type="noConversion"/>
  </si>
  <si>
    <t>노경호</t>
    <phoneticPr fontId="1" type="noConversion"/>
  </si>
  <si>
    <t>윤정희</t>
    <phoneticPr fontId="1" type="noConversion"/>
  </si>
  <si>
    <t>강소정</t>
    <phoneticPr fontId="1" type="noConversion"/>
  </si>
  <si>
    <t>영업2팀</t>
    <phoneticPr fontId="1" type="noConversion"/>
  </si>
  <si>
    <t>&lt;조건&gt;</t>
    <phoneticPr fontId="1" type="noConversion"/>
  </si>
  <si>
    <t>최대실적평균</t>
    <phoneticPr fontId="1" type="noConversion"/>
  </si>
  <si>
    <t>[표5]</t>
    <phoneticPr fontId="1" type="noConversion"/>
  </si>
  <si>
    <t>생년월일</t>
    <phoneticPr fontId="1" type="noConversion"/>
  </si>
  <si>
    <t>이름</t>
    <phoneticPr fontId="1" type="noConversion"/>
  </si>
  <si>
    <t>회원코드</t>
    <phoneticPr fontId="1" type="noConversion"/>
  </si>
  <si>
    <t>회원 관리 현황</t>
    <phoneticPr fontId="1" type="noConversion"/>
  </si>
  <si>
    <t>&lt;구분코드표&gt;</t>
    <phoneticPr fontId="1" type="noConversion"/>
  </si>
  <si>
    <t>코드</t>
    <phoneticPr fontId="1" type="noConversion"/>
  </si>
  <si>
    <t>배상엽</t>
  </si>
  <si>
    <t>최세현</t>
  </si>
  <si>
    <t>강은찬</t>
  </si>
  <si>
    <t>송윤진</t>
  </si>
  <si>
    <t>주시아</t>
    <phoneticPr fontId="1" type="noConversion"/>
  </si>
  <si>
    <t>전주린</t>
    <phoneticPr fontId="1" type="noConversion"/>
  </si>
  <si>
    <t>이대로</t>
    <phoneticPr fontId="1" type="noConversion"/>
  </si>
  <si>
    <t>오남규</t>
    <phoneticPr fontId="1" type="noConversion"/>
  </si>
  <si>
    <t>B1</t>
    <phoneticPr fontId="1" type="noConversion"/>
  </si>
  <si>
    <t>B2</t>
    <phoneticPr fontId="1" type="noConversion"/>
  </si>
  <si>
    <t>A1</t>
    <phoneticPr fontId="1" type="noConversion"/>
  </si>
  <si>
    <t>A2</t>
    <phoneticPr fontId="1" type="noConversion"/>
  </si>
  <si>
    <t>C1</t>
    <phoneticPr fontId="1" type="noConversion"/>
  </si>
  <si>
    <t>C2</t>
    <phoneticPr fontId="1" type="noConversion"/>
  </si>
  <si>
    <t>D1</t>
    <phoneticPr fontId="1" type="noConversion"/>
  </si>
  <si>
    <t>D2</t>
    <phoneticPr fontId="1" type="noConversion"/>
  </si>
  <si>
    <t>mas1</t>
    <phoneticPr fontId="1" type="noConversion"/>
  </si>
  <si>
    <t>mas2</t>
    <phoneticPr fontId="1" type="noConversion"/>
  </si>
  <si>
    <t>fri1</t>
    <phoneticPr fontId="1" type="noConversion"/>
  </si>
  <si>
    <t>fri2</t>
    <phoneticPr fontId="1" type="noConversion"/>
  </si>
  <si>
    <t>man1</t>
    <phoneticPr fontId="1" type="noConversion"/>
  </si>
  <si>
    <t>man2</t>
    <phoneticPr fontId="1" type="noConversion"/>
  </si>
  <si>
    <t>fam1</t>
    <phoneticPr fontId="1" type="noConversion"/>
  </si>
  <si>
    <t>fam2</t>
    <phoneticPr fontId="1" type="noConversion"/>
  </si>
  <si>
    <t>수강코드</t>
    <phoneticPr fontId="1" type="noConversion"/>
  </si>
  <si>
    <t>강좌명</t>
    <phoneticPr fontId="1" type="noConversion"/>
  </si>
  <si>
    <t>강사명</t>
    <phoneticPr fontId="1" type="noConversion"/>
  </si>
  <si>
    <t>수강일수</t>
    <phoneticPr fontId="1" type="noConversion"/>
  </si>
  <si>
    <t>신청인원</t>
    <phoneticPr fontId="1" type="noConversion"/>
  </si>
  <si>
    <t>수강료</t>
    <phoneticPr fontId="1" type="noConversion"/>
  </si>
  <si>
    <t>fs-2308</t>
    <phoneticPr fontId="1" type="noConversion"/>
  </si>
  <si>
    <t>nh-4915</t>
    <phoneticPr fontId="1" type="noConversion"/>
  </si>
  <si>
    <t>ct-6824</t>
    <phoneticPr fontId="1" type="noConversion"/>
  </si>
  <si>
    <t>se-2577</t>
    <phoneticPr fontId="1" type="noConversion"/>
  </si>
  <si>
    <t>am-9823</t>
    <phoneticPr fontId="1" type="noConversion"/>
  </si>
  <si>
    <t>gb-5416</t>
    <phoneticPr fontId="1" type="noConversion"/>
  </si>
  <si>
    <t>코딩(python)</t>
    <phoneticPr fontId="1" type="noConversion"/>
  </si>
  <si>
    <t>빅데이터분석</t>
    <phoneticPr fontId="1" type="noConversion"/>
  </si>
  <si>
    <t>네트워크보안</t>
    <phoneticPr fontId="1" type="noConversion"/>
  </si>
  <si>
    <t>프론트엔드개발</t>
    <phoneticPr fontId="1" type="noConversion"/>
  </si>
  <si>
    <t>ai프로젝트</t>
    <phoneticPr fontId="1" type="noConversion"/>
  </si>
  <si>
    <t>웹퍼블리셔</t>
    <phoneticPr fontId="1" type="noConversion"/>
  </si>
  <si>
    <t>최서연</t>
    <phoneticPr fontId="1" type="noConversion"/>
  </si>
  <si>
    <t>황석진</t>
    <phoneticPr fontId="1" type="noConversion"/>
  </si>
  <si>
    <t>박은철</t>
    <phoneticPr fontId="1" type="noConversion"/>
  </si>
  <si>
    <t>김요한</t>
    <phoneticPr fontId="1" type="noConversion"/>
  </si>
  <si>
    <t>임은원</t>
    <phoneticPr fontId="1" type="noConversion"/>
  </si>
  <si>
    <t>이강남</t>
    <phoneticPr fontId="1" type="noConversion"/>
  </si>
  <si>
    <t>&gt;1200</t>
    <phoneticPr fontId="1" type="noConversion"/>
  </si>
  <si>
    <t>&lt;25000000</t>
    <phoneticPr fontId="1" type="noConversion"/>
  </si>
  <si>
    <t>영업1팀 요약</t>
  </si>
  <si>
    <t>영업2팀 요약</t>
  </si>
  <si>
    <t>영업3팀 요약</t>
  </si>
  <si>
    <t>총합계</t>
  </si>
  <si>
    <t>영업1팀 평균</t>
  </si>
  <si>
    <t>영업2팀 평균</t>
  </si>
  <si>
    <t>영업3팀 평균</t>
  </si>
  <si>
    <t>전체 평균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</si>
</sst>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0.0_ "/>
    <numFmt numFmtId="177" formatCode="#,##0_ "/>
    <numFmt numFmtId="178" formatCode="0,000&quot;원&quot;"/>
  </numFmts>
  <fonts count="12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</font>
    <font>
      <sz val="10"/>
      <color theme="1"/>
      <name val="맑은 고딕"/>
      <family val="3"/>
      <charset val="129"/>
      <scheme val="minor"/>
    </font>
    <font>
      <b/>
      <sz val="11"/>
      <color indexed="8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u/>
      <sz val="18"/>
      <color theme="1"/>
      <name val="궁서체"/>
      <family val="1"/>
      <charset val="129"/>
    </font>
    <font>
      <sz val="11"/>
      <color rgb="FF000000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6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4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1" fontId="0" fillId="0" borderId="0" xfId="1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0" borderId="0" xfId="0" applyAlignment="1">
      <alignment horizontal="right" vertical="center"/>
    </xf>
    <xf numFmtId="176" fontId="0" fillId="0" borderId="1" xfId="0" applyNumberFormat="1" applyBorder="1" applyAlignment="1">
      <alignment horizontal="center" vertical="center"/>
    </xf>
    <xf numFmtId="177" fontId="0" fillId="0" borderId="1" xfId="0" applyNumberFormat="1" applyBorder="1" applyAlignment="1">
      <alignment horizontal="right" vertical="center"/>
    </xf>
    <xf numFmtId="41" fontId="0" fillId="0" borderId="1" xfId="1" applyFont="1" applyBorder="1">
      <alignment vertical="center"/>
    </xf>
    <xf numFmtId="0" fontId="0" fillId="2" borderId="1" xfId="0" applyFill="1" applyBorder="1" applyAlignment="1">
      <alignment horizontal="center" vertical="center"/>
    </xf>
    <xf numFmtId="0" fontId="5" fillId="0" borderId="0" xfId="0" applyFont="1">
      <alignment vertical="center"/>
    </xf>
    <xf numFmtId="0" fontId="3" fillId="0" borderId="0" xfId="0" applyFont="1">
      <alignment vertical="center"/>
    </xf>
    <xf numFmtId="0" fontId="7" fillId="0" borderId="0" xfId="3" applyFont="1">
      <alignment vertical="center"/>
    </xf>
    <xf numFmtId="0" fontId="8" fillId="0" borderId="0" xfId="3" applyFont="1">
      <alignment vertical="center"/>
    </xf>
    <xf numFmtId="0" fontId="2" fillId="0" borderId="0" xfId="4">
      <alignment vertical="center"/>
    </xf>
    <xf numFmtId="0" fontId="6" fillId="0" borderId="0" xfId="3">
      <alignment vertical="center"/>
    </xf>
    <xf numFmtId="0" fontId="2" fillId="0" borderId="1" xfId="4" applyBorder="1" applyAlignment="1">
      <alignment horizontal="center" vertical="center"/>
    </xf>
    <xf numFmtId="0" fontId="6" fillId="0" borderId="1" xfId="3" applyBorder="1" applyAlignment="1">
      <alignment horizontal="center" vertical="center"/>
    </xf>
    <xf numFmtId="41" fontId="0" fillId="0" borderId="1" xfId="5" applyFont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177" fontId="0" fillId="0" borderId="1" xfId="1" applyNumberFormat="1" applyFont="1" applyBorder="1" applyAlignment="1">
      <alignment horizontal="right" vertical="center"/>
    </xf>
    <xf numFmtId="178" fontId="0" fillId="0" borderId="1" xfId="0" applyNumberFormat="1" applyBorder="1">
      <alignment vertical="center"/>
    </xf>
    <xf numFmtId="0" fontId="0" fillId="0" borderId="8" xfId="0" applyBorder="1" applyAlignment="1">
      <alignment horizontal="center" vertical="center"/>
    </xf>
    <xf numFmtId="14" fontId="0" fillId="0" borderId="8" xfId="0" applyNumberFormat="1" applyBorder="1" applyAlignment="1">
      <alignment horizontal="center" vertical="center"/>
    </xf>
    <xf numFmtId="178" fontId="0" fillId="0" borderId="8" xfId="0" applyNumberFormat="1" applyBorder="1">
      <alignment vertical="center"/>
    </xf>
    <xf numFmtId="41" fontId="0" fillId="0" borderId="8" xfId="1" applyFont="1" applyBorder="1">
      <alignment vertical="center"/>
    </xf>
    <xf numFmtId="0" fontId="3" fillId="3" borderId="7" xfId="0" applyFont="1" applyFill="1" applyBorder="1" applyAlignment="1">
      <alignment horizontal="center" vertical="center"/>
    </xf>
    <xf numFmtId="41" fontId="9" fillId="0" borderId="1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2" fillId="2" borderId="2" xfId="4" applyFill="1" applyBorder="1" applyAlignment="1">
      <alignment horizontal="center" vertical="center"/>
    </xf>
    <xf numFmtId="0" fontId="2" fillId="2" borderId="3" xfId="4" applyFill="1" applyBorder="1" applyAlignment="1">
      <alignment horizontal="center" vertical="center"/>
    </xf>
    <xf numFmtId="0" fontId="2" fillId="2" borderId="4" xfId="4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</cellXfs>
  <cellStyles count="6">
    <cellStyle name="백분율" xfId="2" builtinId="5"/>
    <cellStyle name="쉼표 [0]" xfId="1" builtinId="6"/>
    <cellStyle name="쉼표 [0] 8" xfId="5" xr:uid="{BE2E93DB-8652-49BC-913B-AAAE10B12402}"/>
    <cellStyle name="표준" xfId="0" builtinId="0"/>
    <cellStyle name="표준 2 2" xfId="3" xr:uid="{CB66E0C8-B8DC-4317-B555-2371B0B4A5F3}"/>
    <cellStyle name="표준 9" xfId="4" xr:uid="{A3999E06-B9FD-423F-8B9F-88856139BE24}"/>
  </cellStyles>
  <dxfs count="10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border outline="0">
        <top style="thin">
          <color indexed="64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border outline="0"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지역별 경비사용내역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15"/>
      <c:rotY val="2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차트작업!$B$3</c:f>
              <c:strCache>
                <c:ptCount val="1"/>
                <c:pt idx="0">
                  <c:v>활동비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(차트작업!$A$4,차트작업!$A$7:$A$9)</c:f>
              <c:strCache>
                <c:ptCount val="4"/>
                <c:pt idx="0">
                  <c:v>마포</c:v>
                </c:pt>
                <c:pt idx="1">
                  <c:v>중구</c:v>
                </c:pt>
                <c:pt idx="2">
                  <c:v>강남</c:v>
                </c:pt>
                <c:pt idx="3">
                  <c:v>서초</c:v>
                </c:pt>
              </c:strCache>
            </c:strRef>
          </c:cat>
          <c:val>
            <c:numRef>
              <c:f>(차트작업!$B$4,차트작업!$B$7:$B$9)</c:f>
              <c:numCache>
                <c:formatCode>#,##0_ </c:formatCode>
                <c:ptCount val="4"/>
                <c:pt idx="0">
                  <c:v>565</c:v>
                </c:pt>
                <c:pt idx="1">
                  <c:v>388</c:v>
                </c:pt>
                <c:pt idx="2">
                  <c:v>684</c:v>
                </c:pt>
                <c:pt idx="3">
                  <c:v>593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339-4669-953D-803CF0F07549}"/>
            </c:ext>
          </c:extLst>
        </c:ser>
        <c:ser>
          <c:idx val="1"/>
          <c:order val="1"/>
          <c:tx>
            <c:strRef>
              <c:f>차트작업!$C$3</c:f>
              <c:strCache>
                <c:ptCount val="1"/>
                <c:pt idx="0">
                  <c:v>복리후생비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(차트작업!$A$4,차트작업!$A$7:$A$9)</c:f>
              <c:strCache>
                <c:ptCount val="4"/>
                <c:pt idx="0">
                  <c:v>마포</c:v>
                </c:pt>
                <c:pt idx="1">
                  <c:v>중구</c:v>
                </c:pt>
                <c:pt idx="2">
                  <c:v>강남</c:v>
                </c:pt>
                <c:pt idx="3">
                  <c:v>서초</c:v>
                </c:pt>
              </c:strCache>
            </c:strRef>
          </c:cat>
          <c:val>
            <c:numRef>
              <c:f>(차트작업!$C$4,차트작업!$C$7:$C$9)</c:f>
              <c:numCache>
                <c:formatCode>#,##0_ </c:formatCode>
                <c:ptCount val="4"/>
                <c:pt idx="0">
                  <c:v>469</c:v>
                </c:pt>
                <c:pt idx="1">
                  <c:v>322</c:v>
                </c:pt>
                <c:pt idx="2">
                  <c:v>568</c:v>
                </c:pt>
                <c:pt idx="3">
                  <c:v>492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339-4669-953D-803CF0F07549}"/>
            </c:ext>
          </c:extLst>
        </c:ser>
        <c:ser>
          <c:idx val="2"/>
          <c:order val="2"/>
          <c:tx>
            <c:strRef>
              <c:f>차트작업!$D$3</c:f>
              <c:strCache>
                <c:ptCount val="1"/>
                <c:pt idx="0">
                  <c:v>잡비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cat>
            <c:strRef>
              <c:f>(차트작업!$A$4,차트작업!$A$7:$A$9)</c:f>
              <c:strCache>
                <c:ptCount val="4"/>
                <c:pt idx="0">
                  <c:v>마포</c:v>
                </c:pt>
                <c:pt idx="1">
                  <c:v>중구</c:v>
                </c:pt>
                <c:pt idx="2">
                  <c:v>강남</c:v>
                </c:pt>
                <c:pt idx="3">
                  <c:v>서초</c:v>
                </c:pt>
              </c:strCache>
            </c:strRef>
          </c:cat>
          <c:val>
            <c:numRef>
              <c:f>(차트작업!$D$4,차트작업!$D$7:$D$9)</c:f>
              <c:numCache>
                <c:formatCode>#,##0_ </c:formatCode>
                <c:ptCount val="4"/>
                <c:pt idx="0">
                  <c:v>525</c:v>
                </c:pt>
                <c:pt idx="1">
                  <c:v>361</c:v>
                </c:pt>
                <c:pt idx="2">
                  <c:v>636</c:v>
                </c:pt>
                <c:pt idx="3">
                  <c:v>551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339-4669-953D-803CF0F075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shape val="box"/>
        <c:axId val="447346608"/>
        <c:axId val="447347440"/>
        <c:axId val="0"/>
      </c:bar3DChart>
      <c:catAx>
        <c:axId val="4473466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47347440"/>
        <c:crosses val="autoZero"/>
        <c:auto val="1"/>
        <c:lblAlgn val="ctr"/>
        <c:lblOffset val="100"/>
        <c:noMultiLvlLbl val="0"/>
      </c:catAx>
      <c:valAx>
        <c:axId val="4473474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473466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gradFill rotWithShape="1">
          <a:gsLst>
            <a:gs pos="0">
              <a:schemeClr val="accent5">
                <a:lumMod val="110000"/>
                <a:satMod val="105000"/>
                <a:tint val="67000"/>
              </a:schemeClr>
            </a:gs>
            <a:gs pos="50000">
              <a:schemeClr val="accent5">
                <a:lumMod val="105000"/>
                <a:satMod val="103000"/>
                <a:tint val="73000"/>
              </a:schemeClr>
            </a:gs>
            <a:gs pos="100000">
              <a:schemeClr val="accent5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5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bg1">
          <a:lumMod val="6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0</xdr:colOff>
          <xdr:row>11</xdr:row>
          <xdr:rowOff>0</xdr:rowOff>
        </xdr:from>
        <xdr:to>
          <xdr:col>4</xdr:col>
          <xdr:colOff>0</xdr:colOff>
          <xdr:row>13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평균</a:t>
              </a:r>
            </a:p>
          </xdr:txBody>
        </xdr:sp>
        <xdr:clientData fPrintsWithSheet="0"/>
      </xdr:twoCellAnchor>
    </mc:Choice>
    <mc:Fallback/>
  </mc:AlternateContent>
  <xdr:twoCellAnchor>
    <xdr:from>
      <xdr:col>4</xdr:col>
      <xdr:colOff>0</xdr:colOff>
      <xdr:row>11</xdr:row>
      <xdr:rowOff>0</xdr:rowOff>
    </xdr:from>
    <xdr:to>
      <xdr:col>6</xdr:col>
      <xdr:colOff>0</xdr:colOff>
      <xdr:row>13</xdr:row>
      <xdr:rowOff>0</xdr:rowOff>
    </xdr:to>
    <xdr:sp macro="[0]!서식" textlink="">
      <xdr:nvSpPr>
        <xdr:cNvPr id="2" name="직사각형 1">
          <a:extLst>
            <a:ext uri="{FF2B5EF4-FFF2-40B4-BE49-F238E27FC236}">
              <a16:creationId xmlns:a16="http://schemas.microsoft.com/office/drawing/2014/main" id="{E7F766E9-ED23-CFAB-494F-BA09835B61E3}"/>
            </a:ext>
          </a:extLst>
        </xdr:cNvPr>
        <xdr:cNvSpPr/>
      </xdr:nvSpPr>
      <xdr:spPr>
        <a:xfrm>
          <a:off x="2019300" y="2352675"/>
          <a:ext cx="1009650" cy="419100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 kern="1200"/>
            <a:t>서식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11</xdr:row>
      <xdr:rowOff>0</xdr:rowOff>
    </xdr:from>
    <xdr:to>
      <xdr:col>7</xdr:col>
      <xdr:colOff>0</xdr:colOff>
      <xdr:row>24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8DE556F2-ACC6-402A-8C3C-ECDAF6D00D1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9E0AD698-B269-4E99-8C87-2CCBDA14527C}" name="표2" displayName="표2" ref="A3:F23" totalsRowShown="0" headerRowDxfId="9" dataDxfId="7" headerRowBorderDxfId="8" tableBorderDxfId="6" dataCellStyle="쉼표 [0]">
  <autoFilter ref="A3:F23" xr:uid="{9E0AD698-B269-4E99-8C87-2CCBDA14527C}"/>
  <tableColumns count="6">
    <tableColumn id="1" xr3:uid="{8629E7A2-E057-44DE-9297-F5AA07B6528D}" name="사원명" dataDxfId="5"/>
    <tableColumn id="2" xr3:uid="{8403710F-8954-4DC8-8D0B-6B1EE18CC565}" name="부서" dataDxfId="4"/>
    <tableColumn id="3" xr3:uid="{B4934A07-B473-4D0D-AE88-7B7AFE1624F5}" name="1월" dataDxfId="3" dataCellStyle="쉼표 [0]"/>
    <tableColumn id="4" xr3:uid="{47B7B9B2-EF5A-46F6-A0BB-ED0E724EA16C}" name="2월" dataDxfId="2" dataCellStyle="쉼표 [0]"/>
    <tableColumn id="5" xr3:uid="{2E8BBBB7-621B-4A35-95E1-382C016D6FC9}" name="3월" dataDxfId="1" dataCellStyle="쉼표 [0]"/>
    <tableColumn id="6" xr3:uid="{FCD1E5BB-1679-41C7-BE54-BF1E8575F3C1}" name="총계" dataDxfId="0" dataCellStyle="쉼표 [0]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D56F36-B183-4D68-8A8F-21264B919EEF}">
  <dimension ref="A1:F9"/>
  <sheetViews>
    <sheetView workbookViewId="0">
      <selection activeCell="D40" sqref="D40"/>
    </sheetView>
  </sheetViews>
  <sheetFormatPr defaultRowHeight="16.5" x14ac:dyDescent="0.3"/>
  <cols>
    <col min="2" max="2" width="14.375" bestFit="1" customWidth="1"/>
    <col min="6" max="6" width="9.375" bestFit="1" customWidth="1"/>
  </cols>
  <sheetData>
    <row r="1" spans="1:6" x14ac:dyDescent="0.3">
      <c r="A1" t="s">
        <v>0</v>
      </c>
    </row>
    <row r="3" spans="1:6" x14ac:dyDescent="0.3">
      <c r="A3" s="1" t="s">
        <v>209</v>
      </c>
      <c r="B3" s="1" t="s">
        <v>210</v>
      </c>
      <c r="C3" s="1" t="s">
        <v>211</v>
      </c>
      <c r="D3" s="1" t="s">
        <v>212</v>
      </c>
      <c r="E3" s="1" t="s">
        <v>213</v>
      </c>
      <c r="F3" s="1" t="s">
        <v>214</v>
      </c>
    </row>
    <row r="4" spans="1:6" x14ac:dyDescent="0.3">
      <c r="A4" s="1" t="s">
        <v>215</v>
      </c>
      <c r="B4" s="1" t="s">
        <v>221</v>
      </c>
      <c r="C4" s="1" t="s">
        <v>227</v>
      </c>
      <c r="D4" s="1">
        <v>30</v>
      </c>
      <c r="E4" s="1">
        <v>24</v>
      </c>
      <c r="F4" s="2">
        <v>125000</v>
      </c>
    </row>
    <row r="5" spans="1:6" x14ac:dyDescent="0.3">
      <c r="A5" s="1" t="s">
        <v>216</v>
      </c>
      <c r="B5" s="1" t="s">
        <v>222</v>
      </c>
      <c r="C5" s="1" t="s">
        <v>228</v>
      </c>
      <c r="D5" s="1">
        <v>45</v>
      </c>
      <c r="E5" s="1">
        <v>18</v>
      </c>
      <c r="F5" s="2">
        <v>180000</v>
      </c>
    </row>
    <row r="6" spans="1:6" x14ac:dyDescent="0.3">
      <c r="A6" s="1" t="s">
        <v>217</v>
      </c>
      <c r="B6" s="1" t="s">
        <v>223</v>
      </c>
      <c r="C6" s="1" t="s">
        <v>229</v>
      </c>
      <c r="D6" s="1">
        <v>35</v>
      </c>
      <c r="E6" s="1">
        <v>26</v>
      </c>
      <c r="F6" s="2">
        <v>164000</v>
      </c>
    </row>
    <row r="7" spans="1:6" x14ac:dyDescent="0.3">
      <c r="A7" s="1" t="s">
        <v>218</v>
      </c>
      <c r="B7" s="1" t="s">
        <v>224</v>
      </c>
      <c r="C7" s="1" t="s">
        <v>230</v>
      </c>
      <c r="D7" s="1">
        <v>40</v>
      </c>
      <c r="E7" s="1">
        <v>25</v>
      </c>
      <c r="F7" s="2">
        <v>150000</v>
      </c>
    </row>
    <row r="8" spans="1:6" x14ac:dyDescent="0.3">
      <c r="A8" s="1" t="s">
        <v>219</v>
      </c>
      <c r="B8" s="1" t="s">
        <v>225</v>
      </c>
      <c r="C8" s="1" t="s">
        <v>231</v>
      </c>
      <c r="D8" s="1">
        <v>30</v>
      </c>
      <c r="E8" s="1">
        <v>22</v>
      </c>
      <c r="F8" s="2">
        <v>160000</v>
      </c>
    </row>
    <row r="9" spans="1:6" x14ac:dyDescent="0.3">
      <c r="A9" s="1" t="s">
        <v>220</v>
      </c>
      <c r="B9" s="1" t="s">
        <v>226</v>
      </c>
      <c r="C9" s="1" t="s">
        <v>232</v>
      </c>
      <c r="D9" s="1">
        <v>35</v>
      </c>
      <c r="E9" s="1">
        <v>28</v>
      </c>
      <c r="F9" s="2">
        <v>176000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4F205F-A69B-43B4-98AD-C9A4D7E3AD82}">
  <dimension ref="A1:G12"/>
  <sheetViews>
    <sheetView tabSelected="1" workbookViewId="0">
      <selection activeCell="C42" sqref="C42"/>
    </sheetView>
  </sheetViews>
  <sheetFormatPr defaultRowHeight="16.5" x14ac:dyDescent="0.3"/>
  <cols>
    <col min="2" max="2" width="14.375" bestFit="1" customWidth="1"/>
    <col min="3" max="3" width="11.125" bestFit="1" customWidth="1"/>
    <col min="7" max="7" width="12.375" bestFit="1" customWidth="1"/>
  </cols>
  <sheetData>
    <row r="1" spans="1:7" ht="22.5" x14ac:dyDescent="0.3">
      <c r="A1" s="33" t="s">
        <v>1</v>
      </c>
      <c r="B1" s="33"/>
      <c r="C1" s="33"/>
      <c r="D1" s="33"/>
      <c r="E1" s="33"/>
      <c r="F1" s="33"/>
      <c r="G1" s="33"/>
    </row>
    <row r="3" spans="1:7" ht="17.25" thickBot="1" x14ac:dyDescent="0.35">
      <c r="A3" s="27" t="s">
        <v>6</v>
      </c>
      <c r="B3" s="27" t="s">
        <v>2</v>
      </c>
      <c r="C3" s="27" t="s">
        <v>27</v>
      </c>
      <c r="D3" s="27" t="s">
        <v>7</v>
      </c>
      <c r="E3" s="27" t="s">
        <v>3</v>
      </c>
      <c r="F3" s="27" t="s">
        <v>4</v>
      </c>
      <c r="G3" s="27" t="s">
        <v>5</v>
      </c>
    </row>
    <row r="4" spans="1:7" ht="17.25" thickTop="1" x14ac:dyDescent="0.3">
      <c r="A4" s="35" t="s">
        <v>8</v>
      </c>
      <c r="B4" s="23" t="s">
        <v>11</v>
      </c>
      <c r="C4" s="24">
        <v>45783</v>
      </c>
      <c r="D4" s="23" t="s">
        <v>19</v>
      </c>
      <c r="E4" s="25">
        <v>11500</v>
      </c>
      <c r="F4" s="26">
        <v>1382</v>
      </c>
      <c r="G4" s="25">
        <f t="shared" ref="G4:G9" si="0">E4*F4</f>
        <v>15893000</v>
      </c>
    </row>
    <row r="5" spans="1:7" x14ac:dyDescent="0.3">
      <c r="A5" s="34"/>
      <c r="B5" s="3" t="s">
        <v>13</v>
      </c>
      <c r="C5" s="4">
        <v>45945</v>
      </c>
      <c r="D5" s="3" t="s">
        <v>21</v>
      </c>
      <c r="E5" s="22">
        <v>14200</v>
      </c>
      <c r="F5" s="9">
        <v>1237</v>
      </c>
      <c r="G5" s="22">
        <f t="shared" si="0"/>
        <v>17565400</v>
      </c>
    </row>
    <row r="6" spans="1:7" x14ac:dyDescent="0.3">
      <c r="A6" s="34"/>
      <c r="B6" s="3" t="s">
        <v>12</v>
      </c>
      <c r="C6" s="4">
        <v>45924</v>
      </c>
      <c r="D6" s="3" t="s">
        <v>22</v>
      </c>
      <c r="E6" s="22">
        <v>9500</v>
      </c>
      <c r="F6" s="9">
        <v>1186</v>
      </c>
      <c r="G6" s="22">
        <f t="shared" si="0"/>
        <v>11267000</v>
      </c>
    </row>
    <row r="7" spans="1:7" x14ac:dyDescent="0.3">
      <c r="A7" s="34"/>
      <c r="B7" s="3" t="s">
        <v>14</v>
      </c>
      <c r="C7" s="4">
        <v>45752</v>
      </c>
      <c r="D7" s="3" t="s">
        <v>24</v>
      </c>
      <c r="E7" s="22">
        <v>11300</v>
      </c>
      <c r="F7" s="9">
        <v>1562</v>
      </c>
      <c r="G7" s="22">
        <f t="shared" si="0"/>
        <v>17650600</v>
      </c>
    </row>
    <row r="8" spans="1:7" x14ac:dyDescent="0.3">
      <c r="A8" s="34"/>
      <c r="B8" s="3" t="s">
        <v>18</v>
      </c>
      <c r="C8" s="4">
        <v>45856</v>
      </c>
      <c r="D8" s="3" t="s">
        <v>26</v>
      </c>
      <c r="E8" s="22">
        <v>12400</v>
      </c>
      <c r="F8" s="9">
        <v>1739</v>
      </c>
      <c r="G8" s="22">
        <f t="shared" si="0"/>
        <v>21563600</v>
      </c>
    </row>
    <row r="9" spans="1:7" x14ac:dyDescent="0.3">
      <c r="A9" s="34" t="s">
        <v>9</v>
      </c>
      <c r="B9" s="3" t="s">
        <v>28</v>
      </c>
      <c r="C9" s="4">
        <v>45907</v>
      </c>
      <c r="D9" s="3" t="s">
        <v>29</v>
      </c>
      <c r="E9" s="22">
        <v>15000</v>
      </c>
      <c r="F9" s="9">
        <v>1503</v>
      </c>
      <c r="G9" s="22">
        <f t="shared" si="0"/>
        <v>22545000</v>
      </c>
    </row>
    <row r="10" spans="1:7" x14ac:dyDescent="0.3">
      <c r="A10" s="34"/>
      <c r="B10" s="3" t="s">
        <v>16</v>
      </c>
      <c r="C10" s="4">
        <v>45737</v>
      </c>
      <c r="D10" s="3" t="s">
        <v>20</v>
      </c>
      <c r="E10" s="22">
        <v>12300</v>
      </c>
      <c r="F10" s="9">
        <v>1495</v>
      </c>
      <c r="G10" s="22">
        <f t="shared" ref="G10:G12" si="1">E10*F10</f>
        <v>18388500</v>
      </c>
    </row>
    <row r="11" spans="1:7" x14ac:dyDescent="0.3">
      <c r="A11" s="34" t="s">
        <v>10</v>
      </c>
      <c r="B11" s="3" t="s">
        <v>15</v>
      </c>
      <c r="C11" s="4">
        <v>45838</v>
      </c>
      <c r="D11" s="3" t="s">
        <v>23</v>
      </c>
      <c r="E11" s="22">
        <v>10600</v>
      </c>
      <c r="F11" s="9">
        <v>1684</v>
      </c>
      <c r="G11" s="22">
        <f t="shared" si="1"/>
        <v>17850400</v>
      </c>
    </row>
    <row r="12" spans="1:7" x14ac:dyDescent="0.3">
      <c r="A12" s="34"/>
      <c r="B12" s="3" t="s">
        <v>17</v>
      </c>
      <c r="C12" s="4">
        <v>45799</v>
      </c>
      <c r="D12" s="3" t="s">
        <v>25</v>
      </c>
      <c r="E12" s="22">
        <v>13500</v>
      </c>
      <c r="F12" s="9">
        <v>1337</v>
      </c>
      <c r="G12" s="22">
        <f t="shared" si="1"/>
        <v>18049500</v>
      </c>
    </row>
  </sheetData>
  <mergeCells count="4">
    <mergeCell ref="A1:G1"/>
    <mergeCell ref="A11:A12"/>
    <mergeCell ref="A9:A10"/>
    <mergeCell ref="A4:A8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15297F-3407-4F6C-BFC2-D8395D61B8B8}">
  <dimension ref="A1:F28"/>
  <sheetViews>
    <sheetView workbookViewId="0">
      <selection activeCell="J20" sqref="J20"/>
    </sheetView>
  </sheetViews>
  <sheetFormatPr defaultRowHeight="16.5" x14ac:dyDescent="0.3"/>
  <cols>
    <col min="1" max="1" width="11.125" customWidth="1"/>
    <col min="2" max="2" width="10.625" customWidth="1"/>
    <col min="3" max="3" width="11.625" customWidth="1"/>
    <col min="4" max="6" width="12.125" customWidth="1"/>
  </cols>
  <sheetData>
    <row r="1" spans="1:6" ht="20.25" x14ac:dyDescent="0.3">
      <c r="A1" s="36" t="s">
        <v>50</v>
      </c>
      <c r="B1" s="36"/>
      <c r="C1" s="36"/>
      <c r="D1" s="36"/>
      <c r="E1" s="36"/>
      <c r="F1" s="36"/>
    </row>
    <row r="3" spans="1:6" x14ac:dyDescent="0.3">
      <c r="A3" s="3" t="s">
        <v>35</v>
      </c>
      <c r="B3" s="3" t="s">
        <v>33</v>
      </c>
      <c r="C3" s="3" t="s">
        <v>30</v>
      </c>
      <c r="D3" s="3" t="s">
        <v>31</v>
      </c>
      <c r="E3" s="3" t="s">
        <v>32</v>
      </c>
      <c r="F3" s="3" t="s">
        <v>34</v>
      </c>
    </row>
    <row r="4" spans="1:6" x14ac:dyDescent="0.3">
      <c r="A4" s="4">
        <v>45415</v>
      </c>
      <c r="B4" s="3" t="s">
        <v>36</v>
      </c>
      <c r="C4" s="3" t="s">
        <v>43</v>
      </c>
      <c r="D4" s="5">
        <v>37500</v>
      </c>
      <c r="E4" s="5">
        <v>900</v>
      </c>
      <c r="F4" s="5">
        <f>D4*E4</f>
        <v>33750000</v>
      </c>
    </row>
    <row r="5" spans="1:6" x14ac:dyDescent="0.3">
      <c r="A5" s="4">
        <v>45415</v>
      </c>
      <c r="B5" s="3" t="s">
        <v>37</v>
      </c>
      <c r="C5" s="3" t="s">
        <v>44</v>
      </c>
      <c r="D5" s="5">
        <v>29400</v>
      </c>
      <c r="E5" s="5">
        <v>1000</v>
      </c>
      <c r="F5" s="5">
        <f t="shared" ref="F5:F16" si="0">D5*E5</f>
        <v>29400000</v>
      </c>
    </row>
    <row r="6" spans="1:6" x14ac:dyDescent="0.3">
      <c r="A6" s="4">
        <v>45415</v>
      </c>
      <c r="B6" s="3" t="s">
        <v>38</v>
      </c>
      <c r="C6" s="3" t="s">
        <v>45</v>
      </c>
      <c r="D6" s="5">
        <v>23100</v>
      </c>
      <c r="E6" s="5">
        <v>1100</v>
      </c>
      <c r="F6" s="5">
        <f t="shared" si="0"/>
        <v>25410000</v>
      </c>
    </row>
    <row r="7" spans="1:6" x14ac:dyDescent="0.3">
      <c r="A7" s="4">
        <v>45415</v>
      </c>
      <c r="B7" s="3" t="s">
        <v>41</v>
      </c>
      <c r="C7" s="3" t="s">
        <v>46</v>
      </c>
      <c r="D7" s="5">
        <v>30600</v>
      </c>
      <c r="E7" s="5">
        <v>950</v>
      </c>
      <c r="F7" s="5">
        <f t="shared" si="0"/>
        <v>29070000</v>
      </c>
    </row>
    <row r="8" spans="1:6" x14ac:dyDescent="0.3">
      <c r="A8" s="4">
        <v>45420</v>
      </c>
      <c r="B8" s="3" t="s">
        <v>40</v>
      </c>
      <c r="C8" s="3" t="s">
        <v>47</v>
      </c>
      <c r="D8" s="5">
        <v>27600</v>
      </c>
      <c r="E8" s="5">
        <v>900</v>
      </c>
      <c r="F8" s="5">
        <f t="shared" si="0"/>
        <v>24840000</v>
      </c>
    </row>
    <row r="9" spans="1:6" x14ac:dyDescent="0.3">
      <c r="A9" s="4">
        <v>45420</v>
      </c>
      <c r="B9" s="3" t="s">
        <v>39</v>
      </c>
      <c r="C9" s="3" t="s">
        <v>48</v>
      </c>
      <c r="D9" s="5">
        <v>32500</v>
      </c>
      <c r="E9" s="5">
        <v>1100</v>
      </c>
      <c r="F9" s="5">
        <f t="shared" si="0"/>
        <v>35750000</v>
      </c>
    </row>
    <row r="10" spans="1:6" x14ac:dyDescent="0.3">
      <c r="A10" s="4">
        <v>45420</v>
      </c>
      <c r="B10" s="3" t="s">
        <v>42</v>
      </c>
      <c r="C10" s="3" t="s">
        <v>49</v>
      </c>
      <c r="D10" s="5">
        <v>28800</v>
      </c>
      <c r="E10" s="5">
        <v>1500</v>
      </c>
      <c r="F10" s="5">
        <f t="shared" si="0"/>
        <v>43200000</v>
      </c>
    </row>
    <row r="11" spans="1:6" x14ac:dyDescent="0.3">
      <c r="A11" s="4">
        <v>45422</v>
      </c>
      <c r="B11" s="3" t="s">
        <v>36</v>
      </c>
      <c r="C11" s="3" t="s">
        <v>43</v>
      </c>
      <c r="D11" s="5">
        <v>37500</v>
      </c>
      <c r="E11" s="5">
        <v>1200</v>
      </c>
      <c r="F11" s="5">
        <f t="shared" si="0"/>
        <v>45000000</v>
      </c>
    </row>
    <row r="12" spans="1:6" x14ac:dyDescent="0.3">
      <c r="A12" s="4">
        <v>45422</v>
      </c>
      <c r="B12" s="3" t="s">
        <v>41</v>
      </c>
      <c r="C12" s="3" t="s">
        <v>46</v>
      </c>
      <c r="D12" s="5">
        <v>30600</v>
      </c>
      <c r="E12" s="5">
        <v>800</v>
      </c>
      <c r="F12" s="5">
        <f t="shared" si="0"/>
        <v>24480000</v>
      </c>
    </row>
    <row r="13" spans="1:6" x14ac:dyDescent="0.3">
      <c r="A13" s="4">
        <v>45426</v>
      </c>
      <c r="B13" s="3" t="s">
        <v>39</v>
      </c>
      <c r="C13" s="3" t="s">
        <v>48</v>
      </c>
      <c r="D13" s="5">
        <v>32500</v>
      </c>
      <c r="E13" s="5">
        <v>1250</v>
      </c>
      <c r="F13" s="5">
        <f t="shared" si="0"/>
        <v>40625000</v>
      </c>
    </row>
    <row r="14" spans="1:6" x14ac:dyDescent="0.3">
      <c r="A14" s="4">
        <v>45426</v>
      </c>
      <c r="B14" s="3" t="s">
        <v>37</v>
      </c>
      <c r="C14" s="3" t="s">
        <v>44</v>
      </c>
      <c r="D14" s="5">
        <v>29400</v>
      </c>
      <c r="E14" s="5">
        <v>900</v>
      </c>
      <c r="F14" s="5">
        <f t="shared" si="0"/>
        <v>26460000</v>
      </c>
    </row>
    <row r="15" spans="1:6" x14ac:dyDescent="0.3">
      <c r="A15" s="4">
        <v>45426</v>
      </c>
      <c r="B15" s="3" t="s">
        <v>40</v>
      </c>
      <c r="C15" s="3" t="s">
        <v>47</v>
      </c>
      <c r="D15" s="5">
        <v>27600</v>
      </c>
      <c r="E15" s="5">
        <v>1000</v>
      </c>
      <c r="F15" s="5">
        <f t="shared" si="0"/>
        <v>27600000</v>
      </c>
    </row>
    <row r="16" spans="1:6" x14ac:dyDescent="0.3">
      <c r="A16" s="4">
        <v>45426</v>
      </c>
      <c r="B16" s="3" t="s">
        <v>38</v>
      </c>
      <c r="C16" s="3" t="s">
        <v>45</v>
      </c>
      <c r="D16" s="5">
        <v>23100</v>
      </c>
      <c r="E16" s="5">
        <v>1150</v>
      </c>
      <c r="F16" s="5">
        <f t="shared" si="0"/>
        <v>26565000</v>
      </c>
    </row>
    <row r="19" spans="1:6" x14ac:dyDescent="0.3">
      <c r="A19" s="1" t="s">
        <v>32</v>
      </c>
      <c r="B19" s="1" t="s">
        <v>34</v>
      </c>
      <c r="C19" s="1"/>
    </row>
    <row r="20" spans="1:6" x14ac:dyDescent="0.3">
      <c r="A20" s="1" t="s">
        <v>233</v>
      </c>
      <c r="B20" s="1"/>
      <c r="C20" s="1"/>
    </row>
    <row r="21" spans="1:6" x14ac:dyDescent="0.3">
      <c r="A21" s="1"/>
      <c r="B21" s="1" t="s">
        <v>234</v>
      </c>
      <c r="C21" s="1"/>
    </row>
    <row r="24" spans="1:6" x14ac:dyDescent="0.3">
      <c r="A24" s="3" t="s">
        <v>33</v>
      </c>
      <c r="B24" s="3" t="s">
        <v>30</v>
      </c>
      <c r="C24" s="3" t="s">
        <v>31</v>
      </c>
      <c r="D24" s="3" t="s">
        <v>32</v>
      </c>
      <c r="E24" s="3" t="s">
        <v>34</v>
      </c>
      <c r="F24" s="1"/>
    </row>
    <row r="25" spans="1:6" x14ac:dyDescent="0.3">
      <c r="A25" s="3" t="s">
        <v>40</v>
      </c>
      <c r="B25" s="3" t="s">
        <v>47</v>
      </c>
      <c r="C25" s="5">
        <v>27600</v>
      </c>
      <c r="D25" s="5">
        <v>900</v>
      </c>
      <c r="E25" s="5">
        <v>24840000</v>
      </c>
    </row>
    <row r="26" spans="1:6" x14ac:dyDescent="0.3">
      <c r="A26" s="3" t="s">
        <v>42</v>
      </c>
      <c r="B26" s="3" t="s">
        <v>49</v>
      </c>
      <c r="C26" s="5">
        <v>28800</v>
      </c>
      <c r="D26" s="5">
        <v>1500</v>
      </c>
      <c r="E26" s="5">
        <v>43200000</v>
      </c>
    </row>
    <row r="27" spans="1:6" x14ac:dyDescent="0.3">
      <c r="A27" s="3" t="s">
        <v>41</v>
      </c>
      <c r="B27" s="3" t="s">
        <v>46</v>
      </c>
      <c r="C27" s="5">
        <v>30600</v>
      </c>
      <c r="D27" s="5">
        <v>800</v>
      </c>
      <c r="E27" s="5">
        <v>24480000</v>
      </c>
    </row>
    <row r="28" spans="1:6" x14ac:dyDescent="0.3">
      <c r="A28" s="3" t="s">
        <v>39</v>
      </c>
      <c r="B28" s="3" t="s">
        <v>48</v>
      </c>
      <c r="C28" s="5">
        <v>32500</v>
      </c>
      <c r="D28" s="5">
        <v>1250</v>
      </c>
      <c r="E28" s="5">
        <v>40625000</v>
      </c>
    </row>
  </sheetData>
  <mergeCells count="1">
    <mergeCell ref="A1:F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D7FCE2-7ED6-4B19-B3BF-5CE2B87CE1D8}">
  <dimension ref="A1:K36"/>
  <sheetViews>
    <sheetView workbookViewId="0">
      <selection activeCell="D29" sqref="D29"/>
    </sheetView>
  </sheetViews>
  <sheetFormatPr defaultRowHeight="16.5" x14ac:dyDescent="0.3"/>
  <cols>
    <col min="1" max="1" width="8.625" customWidth="1"/>
    <col min="2" max="2" width="10.75" customWidth="1"/>
    <col min="4" max="4" width="10.875" bestFit="1" customWidth="1"/>
    <col min="5" max="5" width="10.375" bestFit="1" customWidth="1"/>
    <col min="9" max="9" width="11.625" bestFit="1" customWidth="1"/>
  </cols>
  <sheetData>
    <row r="1" spans="1:9" x14ac:dyDescent="0.3">
      <c r="A1" s="11" t="s">
        <v>110</v>
      </c>
      <c r="B1" s="12" t="s">
        <v>111</v>
      </c>
      <c r="F1" s="13" t="s">
        <v>114</v>
      </c>
      <c r="G1" s="14" t="s">
        <v>121</v>
      </c>
      <c r="H1" s="15"/>
      <c r="I1" s="16"/>
    </row>
    <row r="2" spans="1:9" x14ac:dyDescent="0.3">
      <c r="A2" s="3" t="s">
        <v>30</v>
      </c>
      <c r="B2" s="3" t="s">
        <v>136</v>
      </c>
      <c r="C2" s="3" t="s">
        <v>135</v>
      </c>
      <c r="D2" s="10" t="s">
        <v>134</v>
      </c>
      <c r="F2" s="17" t="s">
        <v>112</v>
      </c>
      <c r="G2" s="17" t="s">
        <v>52</v>
      </c>
      <c r="H2" s="17" t="s">
        <v>4</v>
      </c>
      <c r="I2" s="17" t="s">
        <v>5</v>
      </c>
    </row>
    <row r="3" spans="1:9" x14ac:dyDescent="0.3">
      <c r="A3" s="3" t="s">
        <v>133</v>
      </c>
      <c r="B3" s="4">
        <v>45338</v>
      </c>
      <c r="C3" s="3" t="s">
        <v>122</v>
      </c>
      <c r="D3" s="3" t="str">
        <f>IF( OR(MONTH(B3)=3, MONTH(B3)=5), "발송", "")</f>
        <v/>
      </c>
      <c r="F3" s="18" t="s">
        <v>116</v>
      </c>
      <c r="G3" s="17" t="s">
        <v>70</v>
      </c>
      <c r="H3" s="17">
        <v>243</v>
      </c>
      <c r="I3" s="19">
        <f>H3*12500</f>
        <v>3037500</v>
      </c>
    </row>
    <row r="4" spans="1:9" x14ac:dyDescent="0.3">
      <c r="A4" s="3" t="s">
        <v>132</v>
      </c>
      <c r="B4" s="4">
        <v>45349</v>
      </c>
      <c r="C4" s="3" t="s">
        <v>126</v>
      </c>
      <c r="D4" s="3" t="str">
        <f t="shared" ref="D4:D12" si="0">IF( OR(MONTH(B4)=3, MONTH(B4)=5), "발송", "")</f>
        <v/>
      </c>
      <c r="F4" s="18" t="s">
        <v>116</v>
      </c>
      <c r="G4" s="17" t="s">
        <v>117</v>
      </c>
      <c r="H4" s="17">
        <v>385</v>
      </c>
      <c r="I4" s="19">
        <f>H4*12500</f>
        <v>4812500</v>
      </c>
    </row>
    <row r="5" spans="1:9" x14ac:dyDescent="0.3">
      <c r="A5" s="3" t="s">
        <v>131</v>
      </c>
      <c r="B5" s="4">
        <v>45359</v>
      </c>
      <c r="C5" s="3" t="s">
        <v>124</v>
      </c>
      <c r="D5" s="3" t="str">
        <f t="shared" si="0"/>
        <v>발송</v>
      </c>
      <c r="F5" s="18" t="s">
        <v>116</v>
      </c>
      <c r="G5" s="17" t="s">
        <v>75</v>
      </c>
      <c r="H5" s="17">
        <v>196</v>
      </c>
      <c r="I5" s="19">
        <f>H5*12500</f>
        <v>2450000</v>
      </c>
    </row>
    <row r="6" spans="1:9" x14ac:dyDescent="0.3">
      <c r="A6" s="3" t="s">
        <v>130</v>
      </c>
      <c r="B6" s="4">
        <v>45373</v>
      </c>
      <c r="C6" s="3" t="s">
        <v>126</v>
      </c>
      <c r="D6" s="3" t="str">
        <f t="shared" si="0"/>
        <v>발송</v>
      </c>
      <c r="F6" s="18" t="s">
        <v>118</v>
      </c>
      <c r="G6" s="17" t="s">
        <v>70</v>
      </c>
      <c r="H6" s="17">
        <v>134</v>
      </c>
      <c r="I6" s="19">
        <f>H6*9500</f>
        <v>1273000</v>
      </c>
    </row>
    <row r="7" spans="1:9" x14ac:dyDescent="0.3">
      <c r="A7" s="3" t="s">
        <v>129</v>
      </c>
      <c r="B7" s="4">
        <v>45397</v>
      </c>
      <c r="C7" s="3" t="s">
        <v>124</v>
      </c>
      <c r="D7" s="3" t="str">
        <f>IF( OR(MONTH(B7)=3, MONTH(B7)=5), "발송", "")</f>
        <v/>
      </c>
      <c r="F7" s="18" t="s">
        <v>118</v>
      </c>
      <c r="G7" s="17" t="s">
        <v>117</v>
      </c>
      <c r="H7" s="17">
        <v>310</v>
      </c>
      <c r="I7" s="19">
        <f>H7*9500</f>
        <v>2945000</v>
      </c>
    </row>
    <row r="8" spans="1:9" x14ac:dyDescent="0.3">
      <c r="A8" s="3" t="s">
        <v>128</v>
      </c>
      <c r="B8" s="4">
        <v>45406</v>
      </c>
      <c r="C8" s="3" t="s">
        <v>122</v>
      </c>
      <c r="D8" s="3" t="str">
        <f t="shared" si="0"/>
        <v/>
      </c>
      <c r="F8" s="18" t="s">
        <v>118</v>
      </c>
      <c r="G8" s="17" t="s">
        <v>75</v>
      </c>
      <c r="H8" s="17">
        <v>251</v>
      </c>
      <c r="I8" s="19">
        <f>H8*9500</f>
        <v>2384500</v>
      </c>
    </row>
    <row r="9" spans="1:9" x14ac:dyDescent="0.3">
      <c r="A9" s="3" t="s">
        <v>127</v>
      </c>
      <c r="B9" s="4">
        <v>45422</v>
      </c>
      <c r="C9" s="3" t="s">
        <v>126</v>
      </c>
      <c r="D9" s="3" t="str">
        <f t="shared" si="0"/>
        <v>발송</v>
      </c>
      <c r="F9" s="18" t="s">
        <v>119</v>
      </c>
      <c r="G9" s="17" t="s">
        <v>70</v>
      </c>
      <c r="H9" s="17">
        <v>89</v>
      </c>
      <c r="I9" s="19">
        <f>H9*85500</f>
        <v>7609500</v>
      </c>
    </row>
    <row r="10" spans="1:9" x14ac:dyDescent="0.3">
      <c r="A10" s="3" t="s">
        <v>125</v>
      </c>
      <c r="B10" s="4">
        <v>45442</v>
      </c>
      <c r="C10" s="3" t="s">
        <v>124</v>
      </c>
      <c r="D10" s="3" t="str">
        <f t="shared" si="0"/>
        <v>발송</v>
      </c>
      <c r="F10" s="18" t="s">
        <v>119</v>
      </c>
      <c r="G10" s="17" t="s">
        <v>117</v>
      </c>
      <c r="H10" s="17">
        <v>101</v>
      </c>
      <c r="I10" s="19">
        <f>H10*85500</f>
        <v>8635500</v>
      </c>
    </row>
    <row r="11" spans="1:9" x14ac:dyDescent="0.3">
      <c r="A11" s="3" t="s">
        <v>123</v>
      </c>
      <c r="B11" s="4">
        <v>45454</v>
      </c>
      <c r="C11" s="3" t="s">
        <v>122</v>
      </c>
      <c r="D11" s="3" t="str">
        <f>IF( OR(MONTH(B11)=3, MONTH(B11)=5), "발송", "")</f>
        <v/>
      </c>
      <c r="F11" s="18" t="s">
        <v>119</v>
      </c>
      <c r="G11" s="17" t="s">
        <v>75</v>
      </c>
      <c r="H11" s="17">
        <v>67</v>
      </c>
      <c r="I11" s="19">
        <f>H11*85500</f>
        <v>5728500</v>
      </c>
    </row>
    <row r="12" spans="1:9" x14ac:dyDescent="0.3">
      <c r="A12" s="3" t="s">
        <v>137</v>
      </c>
      <c r="B12" s="4">
        <v>45471</v>
      </c>
      <c r="C12" s="3" t="s">
        <v>126</v>
      </c>
      <c r="D12" s="3" t="str">
        <f t="shared" si="0"/>
        <v/>
      </c>
      <c r="F12" s="37" t="s">
        <v>120</v>
      </c>
      <c r="G12" s="38"/>
      <c r="H12" s="39"/>
      <c r="I12" s="20">
        <f>SUMIF(G3:G11, "용산", H3:H11)/ SUM(H3:H11)</f>
        <v>0.44819819819819817</v>
      </c>
    </row>
    <row r="14" spans="1:9" x14ac:dyDescent="0.3">
      <c r="A14" s="13" t="s">
        <v>115</v>
      </c>
      <c r="B14" s="14" t="s">
        <v>139</v>
      </c>
      <c r="G14" s="13" t="s">
        <v>138</v>
      </c>
      <c r="H14" s="14" t="s">
        <v>164</v>
      </c>
    </row>
    <row r="15" spans="1:9" x14ac:dyDescent="0.3">
      <c r="A15" s="3" t="s">
        <v>113</v>
      </c>
      <c r="B15" s="3" t="s">
        <v>141</v>
      </c>
      <c r="C15" s="3" t="s">
        <v>143</v>
      </c>
      <c r="D15" s="3" t="s">
        <v>142</v>
      </c>
      <c r="E15" s="10" t="s">
        <v>140</v>
      </c>
      <c r="G15" s="3" t="s">
        <v>81</v>
      </c>
      <c r="H15" s="3" t="s">
        <v>85</v>
      </c>
      <c r="I15" s="3" t="s">
        <v>165</v>
      </c>
    </row>
    <row r="16" spans="1:9" x14ac:dyDescent="0.3">
      <c r="A16" s="3" t="s">
        <v>154</v>
      </c>
      <c r="B16" s="4">
        <v>45390</v>
      </c>
      <c r="C16" s="3" t="s">
        <v>144</v>
      </c>
      <c r="D16" s="3">
        <v>4</v>
      </c>
      <c r="E16" s="3" t="str">
        <f>CHOOSE( MID(A16,4,1), "일반석","비즈니스석", "일등석")</f>
        <v>일반석</v>
      </c>
      <c r="G16" s="3" t="s">
        <v>169</v>
      </c>
      <c r="H16" s="3" t="s">
        <v>100</v>
      </c>
      <c r="I16" s="21">
        <v>56986400</v>
      </c>
    </row>
    <row r="17" spans="1:11" x14ac:dyDescent="0.3">
      <c r="A17" s="3" t="s">
        <v>155</v>
      </c>
      <c r="B17" s="4">
        <v>45392</v>
      </c>
      <c r="C17" s="3" t="s">
        <v>147</v>
      </c>
      <c r="D17" s="3">
        <v>8</v>
      </c>
      <c r="E17" s="3" t="str">
        <f>CHOOSE( MID(A17,4,1), "일반석","비즈니스석", "일등석")</f>
        <v>일반석</v>
      </c>
      <c r="G17" s="3" t="s">
        <v>168</v>
      </c>
      <c r="H17" s="3" t="s">
        <v>175</v>
      </c>
      <c r="I17" s="21">
        <v>35470100</v>
      </c>
    </row>
    <row r="18" spans="1:11" x14ac:dyDescent="0.3">
      <c r="A18" s="3" t="s">
        <v>160</v>
      </c>
      <c r="B18" s="4">
        <v>45393</v>
      </c>
      <c r="C18" s="3" t="s">
        <v>149</v>
      </c>
      <c r="D18" s="3">
        <v>4</v>
      </c>
      <c r="E18" s="3" t="str">
        <f>CHOOSE( MID(A18,4,1), "일반석","비즈니스석", "일등석")</f>
        <v>일등석</v>
      </c>
      <c r="G18" s="3" t="s">
        <v>167</v>
      </c>
      <c r="H18" s="3" t="s">
        <v>100</v>
      </c>
      <c r="I18" s="21">
        <v>68341200</v>
      </c>
    </row>
    <row r="19" spans="1:11" x14ac:dyDescent="0.3">
      <c r="A19" s="3" t="s">
        <v>162</v>
      </c>
      <c r="B19" s="4">
        <v>45393</v>
      </c>
      <c r="C19" s="3" t="s">
        <v>150</v>
      </c>
      <c r="D19" s="3">
        <v>2</v>
      </c>
      <c r="E19" s="3" t="str">
        <f>CHOOSE( MID(A19,4,1), "일반석","비즈니스석", "일등석")</f>
        <v>비즈니스석</v>
      </c>
      <c r="G19" s="3" t="s">
        <v>170</v>
      </c>
      <c r="H19" s="3" t="s">
        <v>175</v>
      </c>
      <c r="I19" s="21">
        <v>50185000</v>
      </c>
    </row>
    <row r="20" spans="1:11" x14ac:dyDescent="0.3">
      <c r="A20" s="3" t="s">
        <v>156</v>
      </c>
      <c r="B20" s="4">
        <v>45398</v>
      </c>
      <c r="C20" s="3" t="s">
        <v>151</v>
      </c>
      <c r="D20" s="3">
        <v>6</v>
      </c>
      <c r="E20" s="3" t="str">
        <f t="shared" ref="E20:E25" si="1">CHOOSE( MID(A20,4,1), "일반석","비즈니스석", "일등석")</f>
        <v>일반석</v>
      </c>
      <c r="G20" s="3" t="s">
        <v>171</v>
      </c>
      <c r="H20" s="3" t="s">
        <v>175</v>
      </c>
      <c r="I20" s="21">
        <v>62734900</v>
      </c>
    </row>
    <row r="21" spans="1:11" x14ac:dyDescent="0.3">
      <c r="A21" s="3" t="s">
        <v>163</v>
      </c>
      <c r="B21" s="4">
        <v>45400</v>
      </c>
      <c r="C21" s="3" t="s">
        <v>145</v>
      </c>
      <c r="D21" s="3">
        <v>5</v>
      </c>
      <c r="E21" s="3" t="str">
        <f t="shared" si="1"/>
        <v>비즈니스석</v>
      </c>
      <c r="G21" s="3" t="s">
        <v>166</v>
      </c>
      <c r="H21" s="3" t="s">
        <v>100</v>
      </c>
      <c r="I21" s="21">
        <v>39900000</v>
      </c>
    </row>
    <row r="22" spans="1:11" x14ac:dyDescent="0.3">
      <c r="A22" s="3" t="s">
        <v>159</v>
      </c>
      <c r="B22" s="4">
        <v>45400</v>
      </c>
      <c r="C22" s="3" t="s">
        <v>146</v>
      </c>
      <c r="D22" s="3">
        <v>3</v>
      </c>
      <c r="E22" s="3" t="str">
        <f t="shared" si="1"/>
        <v>일등석</v>
      </c>
      <c r="G22" s="3" t="s">
        <v>172</v>
      </c>
      <c r="H22" s="3" t="s">
        <v>100</v>
      </c>
      <c r="I22" s="21">
        <v>46984200</v>
      </c>
    </row>
    <row r="23" spans="1:11" x14ac:dyDescent="0.3">
      <c r="A23" s="3" t="s">
        <v>161</v>
      </c>
      <c r="B23" s="4">
        <v>45404</v>
      </c>
      <c r="C23" s="3" t="s">
        <v>148</v>
      </c>
      <c r="D23" s="3">
        <v>4</v>
      </c>
      <c r="E23" s="3" t="str">
        <f t="shared" si="1"/>
        <v>비즈니스석</v>
      </c>
      <c r="G23" s="3" t="s">
        <v>173</v>
      </c>
      <c r="H23" s="3" t="s">
        <v>175</v>
      </c>
      <c r="I23" s="21">
        <v>55121000</v>
      </c>
      <c r="J23" s="40" t="s">
        <v>176</v>
      </c>
      <c r="K23" s="41"/>
    </row>
    <row r="24" spans="1:11" x14ac:dyDescent="0.3">
      <c r="A24" s="3" t="s">
        <v>157</v>
      </c>
      <c r="B24" s="4">
        <v>45406</v>
      </c>
      <c r="C24" s="3" t="s">
        <v>152</v>
      </c>
      <c r="D24" s="3">
        <v>8</v>
      </c>
      <c r="E24" s="3" t="str">
        <f t="shared" si="1"/>
        <v>일반석</v>
      </c>
      <c r="G24" s="3" t="s">
        <v>174</v>
      </c>
      <c r="H24" s="3" t="s">
        <v>100</v>
      </c>
      <c r="I24" s="21">
        <v>43764900</v>
      </c>
      <c r="J24" s="3" t="s">
        <v>85</v>
      </c>
      <c r="K24" s="3" t="s">
        <v>85</v>
      </c>
    </row>
    <row r="25" spans="1:11" x14ac:dyDescent="0.3">
      <c r="A25" s="3" t="s">
        <v>158</v>
      </c>
      <c r="B25" s="4">
        <v>45406</v>
      </c>
      <c r="C25" s="3" t="s">
        <v>153</v>
      </c>
      <c r="D25" s="3">
        <v>6</v>
      </c>
      <c r="E25" s="3" t="str">
        <f t="shared" si="1"/>
        <v>일반석</v>
      </c>
      <c r="G25" s="42" t="s">
        <v>177</v>
      </c>
      <c r="H25" s="43"/>
      <c r="I25" s="21">
        <f>ROUNDUP( AVERAGE(DMAX(H15:I24,2,J24:J25), DMAX(H15:I24,2,K24:K25)), -3)</f>
        <v>65539000</v>
      </c>
      <c r="J25" s="3" t="s">
        <v>100</v>
      </c>
      <c r="K25" s="3" t="s">
        <v>175</v>
      </c>
    </row>
    <row r="27" spans="1:11" x14ac:dyDescent="0.3">
      <c r="A27" s="13" t="s">
        <v>178</v>
      </c>
      <c r="B27" s="14" t="s">
        <v>182</v>
      </c>
      <c r="F27" s="41" t="s">
        <v>183</v>
      </c>
      <c r="G27" s="41"/>
    </row>
    <row r="28" spans="1:11" x14ac:dyDescent="0.3">
      <c r="A28" s="3" t="s">
        <v>180</v>
      </c>
      <c r="B28" s="3" t="s">
        <v>179</v>
      </c>
      <c r="C28" s="3" t="s">
        <v>6</v>
      </c>
      <c r="D28" s="10" t="s">
        <v>181</v>
      </c>
      <c r="F28" s="3" t="s">
        <v>6</v>
      </c>
      <c r="G28" s="3" t="s">
        <v>184</v>
      </c>
    </row>
    <row r="29" spans="1:11" x14ac:dyDescent="0.3">
      <c r="A29" s="3" t="s">
        <v>188</v>
      </c>
      <c r="B29" s="4">
        <v>33305</v>
      </c>
      <c r="C29" s="3" t="s">
        <v>193</v>
      </c>
      <c r="D29" s="3" t="str">
        <f>YEAR(B29)&amp;VLOOKUP(C29, $F$28:$G$36, 2, FALSE)</f>
        <v>1991man1</v>
      </c>
      <c r="F29" s="3" t="s">
        <v>199</v>
      </c>
      <c r="G29" s="3" t="s">
        <v>201</v>
      </c>
    </row>
    <row r="30" spans="1:11" x14ac:dyDescent="0.3">
      <c r="A30" s="3" t="s">
        <v>189</v>
      </c>
      <c r="B30" s="4">
        <v>30854</v>
      </c>
      <c r="C30" s="3" t="s">
        <v>195</v>
      </c>
      <c r="D30" s="3" t="str">
        <f t="shared" ref="D30:D36" si="2">YEAR(B30)&amp;VLOOKUP(C30, $F$28:$G$36, 2, FALSE)</f>
        <v>1984fam1</v>
      </c>
      <c r="F30" s="3" t="s">
        <v>200</v>
      </c>
      <c r="G30" s="3" t="s">
        <v>202</v>
      </c>
    </row>
    <row r="31" spans="1:11" x14ac:dyDescent="0.3">
      <c r="A31" s="3" t="s">
        <v>187</v>
      </c>
      <c r="B31" s="4">
        <v>36990</v>
      </c>
      <c r="C31" s="3" t="s">
        <v>197</v>
      </c>
      <c r="D31" s="3" t="str">
        <f t="shared" si="2"/>
        <v>2001fri1</v>
      </c>
      <c r="F31" s="3" t="s">
        <v>197</v>
      </c>
      <c r="G31" s="3" t="s">
        <v>203</v>
      </c>
    </row>
    <row r="32" spans="1:11" x14ac:dyDescent="0.3">
      <c r="A32" s="3" t="s">
        <v>190</v>
      </c>
      <c r="B32" s="4">
        <v>34783</v>
      </c>
      <c r="C32" s="3" t="s">
        <v>199</v>
      </c>
      <c r="D32" s="3" t="str">
        <f t="shared" si="2"/>
        <v>1995mas1</v>
      </c>
      <c r="F32" s="3" t="s">
        <v>198</v>
      </c>
      <c r="G32" s="3" t="s">
        <v>204</v>
      </c>
    </row>
    <row r="33" spans="1:7" x14ac:dyDescent="0.3">
      <c r="A33" s="3" t="s">
        <v>186</v>
      </c>
      <c r="B33" s="4">
        <v>31972</v>
      </c>
      <c r="C33" s="3" t="s">
        <v>198</v>
      </c>
      <c r="D33" s="3" t="str">
        <f t="shared" si="2"/>
        <v>1987fri2</v>
      </c>
      <c r="F33" s="3" t="s">
        <v>193</v>
      </c>
      <c r="G33" s="3" t="s">
        <v>205</v>
      </c>
    </row>
    <row r="34" spans="1:7" x14ac:dyDescent="0.3">
      <c r="A34" s="3" t="s">
        <v>191</v>
      </c>
      <c r="B34" s="4">
        <v>32419</v>
      </c>
      <c r="C34" s="3" t="s">
        <v>200</v>
      </c>
      <c r="D34" s="3" t="str">
        <f t="shared" si="2"/>
        <v>1988mas2</v>
      </c>
      <c r="F34" s="3" t="s">
        <v>194</v>
      </c>
      <c r="G34" s="3" t="s">
        <v>206</v>
      </c>
    </row>
    <row r="35" spans="1:7" x14ac:dyDescent="0.3">
      <c r="A35" s="3" t="s">
        <v>185</v>
      </c>
      <c r="B35" s="4">
        <v>36190</v>
      </c>
      <c r="C35" s="3" t="s">
        <v>196</v>
      </c>
      <c r="D35" s="3" t="str">
        <f t="shared" si="2"/>
        <v>1999fam2</v>
      </c>
      <c r="F35" s="3" t="s">
        <v>195</v>
      </c>
      <c r="G35" s="3" t="s">
        <v>207</v>
      </c>
    </row>
    <row r="36" spans="1:7" x14ac:dyDescent="0.3">
      <c r="A36" s="3" t="s">
        <v>192</v>
      </c>
      <c r="B36" s="4">
        <v>36653</v>
      </c>
      <c r="C36" s="3" t="s">
        <v>194</v>
      </c>
      <c r="D36" s="3" t="str">
        <f t="shared" si="2"/>
        <v>2000man2</v>
      </c>
      <c r="F36" s="3" t="s">
        <v>196</v>
      </c>
      <c r="G36" s="3" t="s">
        <v>208</v>
      </c>
    </row>
  </sheetData>
  <mergeCells count="4">
    <mergeCell ref="F12:H12"/>
    <mergeCell ref="J23:K23"/>
    <mergeCell ref="F27:G27"/>
    <mergeCell ref="G25:H25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7E0730-2411-4EC2-88BC-755271F84944}">
  <dimension ref="A1:F23"/>
  <sheetViews>
    <sheetView workbookViewId="0">
      <selection activeCell="D38" sqref="D38"/>
    </sheetView>
  </sheetViews>
  <sheetFormatPr defaultRowHeight="16.5" outlineLevelRow="3" x14ac:dyDescent="0.3"/>
  <cols>
    <col min="2" max="2" width="11.5" customWidth="1"/>
    <col min="3" max="6" width="13.125" customWidth="1"/>
  </cols>
  <sheetData>
    <row r="1" spans="1:6" ht="20.25" x14ac:dyDescent="0.3">
      <c r="A1" s="36" t="s">
        <v>86</v>
      </c>
      <c r="B1" s="36"/>
      <c r="C1" s="36"/>
      <c r="D1" s="36"/>
      <c r="E1" s="36"/>
      <c r="F1" s="36"/>
    </row>
    <row r="3" spans="1:6" x14ac:dyDescent="0.3">
      <c r="A3" s="23" t="s">
        <v>81</v>
      </c>
      <c r="B3" s="23" t="s">
        <v>85</v>
      </c>
      <c r="C3" s="23" t="s">
        <v>82</v>
      </c>
      <c r="D3" s="23" t="s">
        <v>84</v>
      </c>
      <c r="E3" s="23" t="s">
        <v>83</v>
      </c>
      <c r="F3" s="23" t="s">
        <v>87</v>
      </c>
    </row>
    <row r="4" spans="1:6" outlineLevel="3" x14ac:dyDescent="0.3">
      <c r="A4" s="3" t="s">
        <v>96</v>
      </c>
      <c r="B4" s="3" t="s">
        <v>100</v>
      </c>
      <c r="C4" s="5">
        <v>53610000</v>
      </c>
      <c r="D4" s="5">
        <v>70770000</v>
      </c>
      <c r="E4" s="5">
        <v>78550000</v>
      </c>
      <c r="F4" s="5">
        <f>SUM(C4:E4)</f>
        <v>202930000</v>
      </c>
    </row>
    <row r="5" spans="1:6" outlineLevel="3" x14ac:dyDescent="0.3">
      <c r="A5" s="3" t="s">
        <v>98</v>
      </c>
      <c r="B5" s="3" t="s">
        <v>100</v>
      </c>
      <c r="C5" s="5">
        <v>62800000</v>
      </c>
      <c r="D5" s="5">
        <v>76620000</v>
      </c>
      <c r="E5" s="5">
        <v>80410000</v>
      </c>
      <c r="F5" s="5">
        <f>SUM(C5:E5)</f>
        <v>219830000</v>
      </c>
    </row>
    <row r="6" spans="1:6" outlineLevel="3" x14ac:dyDescent="0.3">
      <c r="A6" s="3" t="s">
        <v>97</v>
      </c>
      <c r="B6" s="3" t="s">
        <v>100</v>
      </c>
      <c r="C6" s="5">
        <v>51650000</v>
      </c>
      <c r="D6" s="5">
        <v>49070000</v>
      </c>
      <c r="E6" s="5">
        <v>43580000</v>
      </c>
      <c r="F6" s="5">
        <f>SUM(C6:E6)</f>
        <v>144300000</v>
      </c>
    </row>
    <row r="7" spans="1:6" outlineLevel="3" x14ac:dyDescent="0.3">
      <c r="A7" s="3" t="s">
        <v>99</v>
      </c>
      <c r="B7" s="3" t="s">
        <v>100</v>
      </c>
      <c r="C7" s="5">
        <v>56930000</v>
      </c>
      <c r="D7" s="5">
        <v>72880000</v>
      </c>
      <c r="E7" s="5">
        <v>77420000</v>
      </c>
      <c r="F7" s="5">
        <f>SUM(C7:E7)</f>
        <v>207230000</v>
      </c>
    </row>
    <row r="8" spans="1:6" outlineLevel="2" x14ac:dyDescent="0.3">
      <c r="A8" s="3"/>
      <c r="B8" s="29" t="s">
        <v>239</v>
      </c>
      <c r="C8" s="5"/>
      <c r="D8" s="5"/>
      <c r="E8" s="5"/>
      <c r="F8" s="5">
        <f>SUBTOTAL(1,F4:F7)</f>
        <v>193572500</v>
      </c>
    </row>
    <row r="9" spans="1:6" outlineLevel="1" x14ac:dyDescent="0.3">
      <c r="A9" s="3"/>
      <c r="B9" s="28" t="s">
        <v>235</v>
      </c>
      <c r="C9" s="5">
        <f>SUBTOTAL(9,C4:C7)</f>
        <v>224990000</v>
      </c>
      <c r="D9" s="5">
        <f>SUBTOTAL(9,D4:D7)</f>
        <v>269340000</v>
      </c>
      <c r="E9" s="5">
        <f>SUBTOTAL(9,E4:E7)</f>
        <v>279960000</v>
      </c>
      <c r="F9" s="5"/>
    </row>
    <row r="10" spans="1:6" outlineLevel="3" x14ac:dyDescent="0.3">
      <c r="A10" s="3" t="s">
        <v>95</v>
      </c>
      <c r="B10" s="3" t="s">
        <v>101</v>
      </c>
      <c r="C10" s="5">
        <v>36720000</v>
      </c>
      <c r="D10" s="5">
        <v>34890000</v>
      </c>
      <c r="E10" s="5">
        <v>34190000</v>
      </c>
      <c r="F10" s="5">
        <f>SUM(C10:E10)</f>
        <v>105800000</v>
      </c>
    </row>
    <row r="11" spans="1:6" outlineLevel="3" x14ac:dyDescent="0.3">
      <c r="A11" s="3" t="s">
        <v>93</v>
      </c>
      <c r="B11" s="3" t="s">
        <v>101</v>
      </c>
      <c r="C11" s="5">
        <v>46300000</v>
      </c>
      <c r="D11" s="5">
        <v>51860000</v>
      </c>
      <c r="E11" s="5">
        <v>48220000</v>
      </c>
      <c r="F11" s="5">
        <f>SUM(C11:E11)</f>
        <v>146380000</v>
      </c>
    </row>
    <row r="12" spans="1:6" outlineLevel="3" x14ac:dyDescent="0.3">
      <c r="A12" s="3" t="s">
        <v>94</v>
      </c>
      <c r="B12" s="3" t="s">
        <v>101</v>
      </c>
      <c r="C12" s="5">
        <v>55040000</v>
      </c>
      <c r="D12" s="5">
        <v>59450000</v>
      </c>
      <c r="E12" s="5">
        <v>65740000</v>
      </c>
      <c r="F12" s="5">
        <f>SUM(C12:E12)</f>
        <v>180230000</v>
      </c>
    </row>
    <row r="13" spans="1:6" outlineLevel="3" x14ac:dyDescent="0.3">
      <c r="A13" s="3" t="s">
        <v>92</v>
      </c>
      <c r="B13" s="3" t="s">
        <v>101</v>
      </c>
      <c r="C13" s="5">
        <v>46050000</v>
      </c>
      <c r="D13" s="5">
        <v>38230000</v>
      </c>
      <c r="E13" s="5">
        <v>45870000</v>
      </c>
      <c r="F13" s="5">
        <f>SUM(C13:E13)</f>
        <v>130150000</v>
      </c>
    </row>
    <row r="14" spans="1:6" outlineLevel="2" x14ac:dyDescent="0.3">
      <c r="A14" s="3"/>
      <c r="B14" s="29" t="s">
        <v>240</v>
      </c>
      <c r="C14" s="5"/>
      <c r="D14" s="5"/>
      <c r="E14" s="5"/>
      <c r="F14" s="5">
        <f>SUBTOTAL(1,F10:F13)</f>
        <v>140640000</v>
      </c>
    </row>
    <row r="15" spans="1:6" outlineLevel="1" x14ac:dyDescent="0.3">
      <c r="A15" s="3"/>
      <c r="B15" s="29" t="s">
        <v>236</v>
      </c>
      <c r="C15" s="5">
        <f>SUBTOTAL(9,C10:C13)</f>
        <v>184110000</v>
      </c>
      <c r="D15" s="5">
        <f>SUBTOTAL(9,D10:D13)</f>
        <v>184430000</v>
      </c>
      <c r="E15" s="5">
        <f>SUBTOTAL(9,E10:E13)</f>
        <v>194020000</v>
      </c>
      <c r="F15" s="5"/>
    </row>
    <row r="16" spans="1:6" outlineLevel="3" x14ac:dyDescent="0.3">
      <c r="A16" s="3" t="s">
        <v>90</v>
      </c>
      <c r="B16" s="3" t="s">
        <v>102</v>
      </c>
      <c r="C16" s="5">
        <v>49540000</v>
      </c>
      <c r="D16" s="5">
        <v>57970000</v>
      </c>
      <c r="E16" s="5">
        <v>51590000</v>
      </c>
      <c r="F16" s="5">
        <f>SUM(C16:E16)</f>
        <v>159100000</v>
      </c>
    </row>
    <row r="17" spans="1:6" outlineLevel="3" x14ac:dyDescent="0.3">
      <c r="A17" s="3" t="s">
        <v>91</v>
      </c>
      <c r="B17" s="3" t="s">
        <v>102</v>
      </c>
      <c r="C17" s="5">
        <v>35000000</v>
      </c>
      <c r="D17" s="5">
        <v>26950000</v>
      </c>
      <c r="E17" s="5">
        <v>36200000</v>
      </c>
      <c r="F17" s="5">
        <f>SUM(C17:E17)</f>
        <v>98150000</v>
      </c>
    </row>
    <row r="18" spans="1:6" outlineLevel="3" x14ac:dyDescent="0.3">
      <c r="A18" s="3" t="s">
        <v>88</v>
      </c>
      <c r="B18" s="3" t="s">
        <v>102</v>
      </c>
      <c r="C18" s="5">
        <v>49350000</v>
      </c>
      <c r="D18" s="5">
        <v>45900000</v>
      </c>
      <c r="E18" s="5">
        <v>44980000</v>
      </c>
      <c r="F18" s="5">
        <f>SUM(C18:E18)</f>
        <v>140230000</v>
      </c>
    </row>
    <row r="19" spans="1:6" outlineLevel="3" x14ac:dyDescent="0.3">
      <c r="A19" s="3" t="s">
        <v>89</v>
      </c>
      <c r="B19" s="3" t="s">
        <v>102</v>
      </c>
      <c r="C19" s="5">
        <v>60420000</v>
      </c>
      <c r="D19" s="5">
        <v>67070000</v>
      </c>
      <c r="E19" s="5">
        <v>63710000</v>
      </c>
      <c r="F19" s="5">
        <f>SUM(C19:E19)</f>
        <v>191200000</v>
      </c>
    </row>
    <row r="20" spans="1:6" outlineLevel="2" x14ac:dyDescent="0.3">
      <c r="A20" s="1"/>
      <c r="B20" s="31" t="s">
        <v>241</v>
      </c>
      <c r="C20" s="30"/>
      <c r="D20" s="30"/>
      <c r="E20" s="30"/>
      <c r="F20" s="30">
        <f>SUBTOTAL(1,F16:F19)</f>
        <v>147170000</v>
      </c>
    </row>
    <row r="21" spans="1:6" outlineLevel="1" x14ac:dyDescent="0.3">
      <c r="A21" s="1"/>
      <c r="B21" s="31" t="s">
        <v>237</v>
      </c>
      <c r="C21" s="30">
        <f>SUBTOTAL(9,C16:C19)</f>
        <v>194310000</v>
      </c>
      <c r="D21" s="30">
        <f>SUBTOTAL(9,D16:D19)</f>
        <v>197890000</v>
      </c>
      <c r="E21" s="30">
        <f>SUBTOTAL(9,E16:E19)</f>
        <v>196480000</v>
      </c>
      <c r="F21" s="30"/>
    </row>
    <row r="22" spans="1:6" x14ac:dyDescent="0.3">
      <c r="A22" s="1"/>
      <c r="B22" s="31" t="s">
        <v>242</v>
      </c>
      <c r="C22" s="30"/>
      <c r="D22" s="30"/>
      <c r="E22" s="30"/>
      <c r="F22" s="30">
        <f>SUBTOTAL(1,F4:F19)</f>
        <v>160460833.33333334</v>
      </c>
    </row>
    <row r="23" spans="1:6" x14ac:dyDescent="0.3">
      <c r="A23" s="1"/>
      <c r="B23" s="31" t="s">
        <v>238</v>
      </c>
      <c r="C23" s="30">
        <f>SUBTOTAL(9,C4:C19)</f>
        <v>603410000</v>
      </c>
      <c r="D23" s="30">
        <f>SUBTOTAL(9,D4:D19)</f>
        <v>651660000</v>
      </c>
      <c r="E23" s="30">
        <f>SUBTOTAL(9,E4:E19)</f>
        <v>670460000</v>
      </c>
      <c r="F23" s="30"/>
    </row>
  </sheetData>
  <sortState xmlns:xlrd2="http://schemas.microsoft.com/office/spreadsheetml/2017/richdata2" ref="A4:F19">
    <sortCondition ref="B6:B19"/>
  </sortState>
  <mergeCells count="1">
    <mergeCell ref="A1:F1"/>
  </mergeCells>
  <phoneticPr fontId="1" type="noConversion"/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896A4C-0369-4E06-B92D-4F7C30170400}">
  <dimension ref="A1:G16"/>
  <sheetViews>
    <sheetView workbookViewId="0">
      <selection activeCell="B12" sqref="B12"/>
    </sheetView>
  </sheetViews>
  <sheetFormatPr defaultRowHeight="16.5" x14ac:dyDescent="0.3"/>
  <cols>
    <col min="2" max="2" width="12.625" bestFit="1" customWidth="1"/>
    <col min="3" max="7" width="12.625" customWidth="1"/>
  </cols>
  <sheetData>
    <row r="1" spans="1:7" x14ac:dyDescent="0.3">
      <c r="A1" s="44" t="s">
        <v>103</v>
      </c>
      <c r="B1" s="44"/>
    </row>
    <row r="2" spans="1:7" x14ac:dyDescent="0.3">
      <c r="A2" s="3" t="s">
        <v>104</v>
      </c>
      <c r="B2" s="5">
        <v>24000</v>
      </c>
    </row>
    <row r="3" spans="1:7" x14ac:dyDescent="0.3">
      <c r="A3" s="3" t="s">
        <v>105</v>
      </c>
      <c r="B3" s="5">
        <v>12000</v>
      </c>
    </row>
    <row r="4" spans="1:7" x14ac:dyDescent="0.3">
      <c r="A4" s="3" t="s">
        <v>106</v>
      </c>
      <c r="B4" s="5">
        <f>B2*30%*B3</f>
        <v>86400000</v>
      </c>
    </row>
    <row r="5" spans="1:7" x14ac:dyDescent="0.3">
      <c r="A5" s="3" t="s">
        <v>107</v>
      </c>
      <c r="B5" s="5">
        <v>95000000</v>
      </c>
    </row>
    <row r="6" spans="1:7" x14ac:dyDescent="0.3">
      <c r="A6" s="3" t="s">
        <v>108</v>
      </c>
      <c r="B6" s="5">
        <v>12000000</v>
      </c>
    </row>
    <row r="7" spans="1:7" x14ac:dyDescent="0.3">
      <c r="A7" s="3" t="s">
        <v>109</v>
      </c>
      <c r="B7" s="5">
        <f>B2*B3-SUM(B4:B6)</f>
        <v>94600000</v>
      </c>
    </row>
    <row r="10" spans="1:7" x14ac:dyDescent="0.3">
      <c r="C10" s="42" t="s">
        <v>105</v>
      </c>
      <c r="D10" s="45"/>
      <c r="E10" s="45"/>
      <c r="F10" s="45"/>
      <c r="G10" s="43"/>
    </row>
    <row r="11" spans="1:7" x14ac:dyDescent="0.3">
      <c r="A11" s="46" t="s">
        <v>104</v>
      </c>
      <c r="B11" s="9">
        <f>B2*B3-SUM(B4:B6)</f>
        <v>94600000</v>
      </c>
      <c r="C11" s="9">
        <v>10000</v>
      </c>
      <c r="D11" s="9">
        <v>11000</v>
      </c>
      <c r="E11" s="9">
        <v>12000</v>
      </c>
      <c r="F11" s="9">
        <v>13000</v>
      </c>
      <c r="G11" s="9">
        <v>14000</v>
      </c>
    </row>
    <row r="12" spans="1:7" x14ac:dyDescent="0.3">
      <c r="A12" s="46"/>
      <c r="B12" s="9">
        <v>20000</v>
      </c>
      <c r="C12" s="9">
        <f t="dataTable" ref="C12:G16" dt2D="1" dtr="1" r1="B2" r2="B3"/>
        <v>33000000</v>
      </c>
      <c r="D12" s="9">
        <v>47000000</v>
      </c>
      <c r="E12" s="9">
        <v>61000000</v>
      </c>
      <c r="F12" s="9">
        <v>75000000</v>
      </c>
      <c r="G12" s="9">
        <v>89000000</v>
      </c>
    </row>
    <row r="13" spans="1:7" x14ac:dyDescent="0.3">
      <c r="A13" s="46"/>
      <c r="B13" s="9">
        <v>22000</v>
      </c>
      <c r="C13" s="9">
        <v>47000000</v>
      </c>
      <c r="D13" s="9">
        <v>62400000</v>
      </c>
      <c r="E13" s="9">
        <v>77800000</v>
      </c>
      <c r="F13" s="9">
        <v>93200000</v>
      </c>
      <c r="G13" s="9">
        <v>108600000</v>
      </c>
    </row>
    <row r="14" spans="1:7" x14ac:dyDescent="0.3">
      <c r="A14" s="46"/>
      <c r="B14" s="9">
        <v>24000</v>
      </c>
      <c r="C14" s="9">
        <v>61000000</v>
      </c>
      <c r="D14" s="9">
        <v>77800000</v>
      </c>
      <c r="E14" s="9">
        <v>94600000</v>
      </c>
      <c r="F14" s="9">
        <v>111400000</v>
      </c>
      <c r="G14" s="9">
        <v>128200000</v>
      </c>
    </row>
    <row r="15" spans="1:7" x14ac:dyDescent="0.3">
      <c r="A15" s="46"/>
      <c r="B15" s="9">
        <v>26000</v>
      </c>
      <c r="C15" s="9">
        <v>75000000</v>
      </c>
      <c r="D15" s="9">
        <v>93200000</v>
      </c>
      <c r="E15" s="9">
        <v>111400000</v>
      </c>
      <c r="F15" s="9">
        <v>129600000</v>
      </c>
      <c r="G15" s="9">
        <v>147800000</v>
      </c>
    </row>
    <row r="16" spans="1:7" x14ac:dyDescent="0.3">
      <c r="A16" s="46"/>
      <c r="B16" s="9">
        <v>28000</v>
      </c>
      <c r="C16" s="9">
        <v>89000000</v>
      </c>
      <c r="D16" s="9">
        <v>108600000</v>
      </c>
      <c r="E16" s="9">
        <v>128200000</v>
      </c>
      <c r="F16" s="9">
        <v>147800000</v>
      </c>
      <c r="G16" s="9">
        <v>167400000</v>
      </c>
    </row>
  </sheetData>
  <mergeCells count="3">
    <mergeCell ref="A1:B1"/>
    <mergeCell ref="C10:G10"/>
    <mergeCell ref="A11:A16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EF0379-BA0C-473A-8573-2066EE1C55C4}">
  <dimension ref="A1:I10"/>
  <sheetViews>
    <sheetView workbookViewId="0">
      <selection activeCell="G30" sqref="G30"/>
    </sheetView>
  </sheetViews>
  <sheetFormatPr defaultRowHeight="16.5" x14ac:dyDescent="0.3"/>
  <cols>
    <col min="1" max="9" width="6.625" customWidth="1"/>
  </cols>
  <sheetData>
    <row r="1" spans="1:9" ht="20.25" x14ac:dyDescent="0.3">
      <c r="A1" s="36" t="s">
        <v>51</v>
      </c>
      <c r="B1" s="36"/>
      <c r="C1" s="36"/>
      <c r="D1" s="36"/>
      <c r="E1" s="36"/>
      <c r="F1" s="36"/>
      <c r="G1" s="36"/>
      <c r="H1" s="36"/>
      <c r="I1" s="36"/>
    </row>
    <row r="2" spans="1:9" x14ac:dyDescent="0.3">
      <c r="I2" s="6" t="s">
        <v>68</v>
      </c>
    </row>
    <row r="3" spans="1:9" x14ac:dyDescent="0.3">
      <c r="A3" s="3" t="s">
        <v>52</v>
      </c>
      <c r="B3" s="32" t="s">
        <v>53</v>
      </c>
      <c r="C3" s="3" t="s">
        <v>54</v>
      </c>
      <c r="D3" s="32" t="s">
        <v>55</v>
      </c>
      <c r="E3" s="3" t="s">
        <v>56</v>
      </c>
      <c r="F3" s="32" t="s">
        <v>57</v>
      </c>
      <c r="G3" s="3" t="s">
        <v>58</v>
      </c>
      <c r="H3" s="32" t="s">
        <v>59</v>
      </c>
      <c r="I3" s="3" t="s">
        <v>60</v>
      </c>
    </row>
    <row r="4" spans="1:9" x14ac:dyDescent="0.3">
      <c r="A4" s="3" t="s">
        <v>61</v>
      </c>
      <c r="B4" s="32">
        <v>57</v>
      </c>
      <c r="C4" s="3">
        <v>51</v>
      </c>
      <c r="D4" s="32">
        <v>54</v>
      </c>
      <c r="E4" s="3">
        <v>52</v>
      </c>
      <c r="F4" s="32">
        <v>63</v>
      </c>
      <c r="G4" s="3">
        <v>77</v>
      </c>
      <c r="H4" s="32">
        <v>83</v>
      </c>
      <c r="I4" s="7">
        <f>AVERAGE(B4:H4)</f>
        <v>62.428571428571431</v>
      </c>
    </row>
    <row r="5" spans="1:9" x14ac:dyDescent="0.3">
      <c r="A5" s="3" t="s">
        <v>62</v>
      </c>
      <c r="B5" s="32">
        <v>49</v>
      </c>
      <c r="C5" s="3">
        <v>50</v>
      </c>
      <c r="D5" s="32">
        <v>45</v>
      </c>
      <c r="E5" s="3">
        <v>51</v>
      </c>
      <c r="F5" s="32">
        <v>55</v>
      </c>
      <c r="G5" s="3">
        <v>66</v>
      </c>
      <c r="H5" s="32">
        <v>78</v>
      </c>
      <c r="I5" s="7">
        <f t="shared" ref="I5:I10" si="0">AVERAGE(B5:H5)</f>
        <v>56.285714285714285</v>
      </c>
    </row>
    <row r="6" spans="1:9" x14ac:dyDescent="0.3">
      <c r="A6" s="3" t="s">
        <v>63</v>
      </c>
      <c r="B6" s="32">
        <v>53</v>
      </c>
      <c r="C6" s="3">
        <v>54</v>
      </c>
      <c r="D6" s="32">
        <v>56</v>
      </c>
      <c r="E6" s="3">
        <v>51</v>
      </c>
      <c r="F6" s="32">
        <v>60</v>
      </c>
      <c r="G6" s="3">
        <v>72</v>
      </c>
      <c r="H6" s="32">
        <v>67</v>
      </c>
      <c r="I6" s="7">
        <f t="shared" si="0"/>
        <v>59</v>
      </c>
    </row>
    <row r="7" spans="1:9" x14ac:dyDescent="0.3">
      <c r="A7" s="3" t="s">
        <v>64</v>
      </c>
      <c r="B7" s="32">
        <v>55</v>
      </c>
      <c r="C7" s="3">
        <v>56</v>
      </c>
      <c r="D7" s="32">
        <v>52</v>
      </c>
      <c r="E7" s="3">
        <v>50</v>
      </c>
      <c r="F7" s="32">
        <v>57</v>
      </c>
      <c r="G7" s="3">
        <v>74</v>
      </c>
      <c r="H7" s="32">
        <v>71</v>
      </c>
      <c r="I7" s="7">
        <f t="shared" si="0"/>
        <v>59.285714285714285</v>
      </c>
    </row>
    <row r="8" spans="1:9" x14ac:dyDescent="0.3">
      <c r="A8" s="3" t="s">
        <v>65</v>
      </c>
      <c r="B8" s="32">
        <v>51</v>
      </c>
      <c r="C8" s="3">
        <v>49</v>
      </c>
      <c r="D8" s="32">
        <v>48</v>
      </c>
      <c r="E8" s="3">
        <v>50</v>
      </c>
      <c r="F8" s="32">
        <v>56</v>
      </c>
      <c r="G8" s="3">
        <v>69</v>
      </c>
      <c r="H8" s="32">
        <v>74</v>
      </c>
      <c r="I8" s="7">
        <f t="shared" si="0"/>
        <v>56.714285714285715</v>
      </c>
    </row>
    <row r="9" spans="1:9" x14ac:dyDescent="0.3">
      <c r="A9" s="3" t="s">
        <v>66</v>
      </c>
      <c r="B9" s="32">
        <v>47</v>
      </c>
      <c r="C9" s="3">
        <v>49</v>
      </c>
      <c r="D9" s="32">
        <v>51</v>
      </c>
      <c r="E9" s="3">
        <v>53</v>
      </c>
      <c r="F9" s="32">
        <v>56</v>
      </c>
      <c r="G9" s="3">
        <v>63</v>
      </c>
      <c r="H9" s="32">
        <v>62</v>
      </c>
      <c r="I9" s="7">
        <f t="shared" si="0"/>
        <v>54.428571428571431</v>
      </c>
    </row>
    <row r="10" spans="1:9" x14ac:dyDescent="0.3">
      <c r="A10" s="3" t="s">
        <v>67</v>
      </c>
      <c r="B10" s="32">
        <v>54</v>
      </c>
      <c r="C10" s="3">
        <v>53</v>
      </c>
      <c r="D10" s="32">
        <v>54</v>
      </c>
      <c r="E10" s="3">
        <v>51</v>
      </c>
      <c r="F10" s="32">
        <v>60</v>
      </c>
      <c r="G10" s="3">
        <v>73</v>
      </c>
      <c r="H10" s="32">
        <v>71</v>
      </c>
      <c r="I10" s="7">
        <f t="shared" si="0"/>
        <v>59.428571428571431</v>
      </c>
    </row>
  </sheetData>
  <mergeCells count="1">
    <mergeCell ref="A1:I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평균">
                <anchor moveWithCells="1" sizeWithCells="1">
                  <from>
                    <xdr:col>2</xdr:col>
                    <xdr:colOff>0</xdr:colOff>
                    <xdr:row>11</xdr:row>
                    <xdr:rowOff>0</xdr:rowOff>
                  </from>
                  <to>
                    <xdr:col>4</xdr:col>
                    <xdr:colOff>0</xdr:colOff>
                    <xdr:row>13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AB4FE9-5FD0-4442-A210-3823CC9BDBCC}">
  <dimension ref="A1:E9"/>
  <sheetViews>
    <sheetView workbookViewId="0">
      <selection activeCell="I47" sqref="I47"/>
    </sheetView>
  </sheetViews>
  <sheetFormatPr defaultRowHeight="16.5" x14ac:dyDescent="0.3"/>
  <cols>
    <col min="3" max="3" width="10.375" bestFit="1" customWidth="1"/>
  </cols>
  <sheetData>
    <row r="1" spans="1:5" ht="20.25" x14ac:dyDescent="0.3">
      <c r="A1" s="36" t="s">
        <v>69</v>
      </c>
      <c r="B1" s="36"/>
      <c r="C1" s="36"/>
      <c r="D1" s="36"/>
      <c r="E1" s="36"/>
    </row>
    <row r="2" spans="1:5" x14ac:dyDescent="0.3">
      <c r="E2" s="6" t="s">
        <v>80</v>
      </c>
    </row>
    <row r="3" spans="1:5" x14ac:dyDescent="0.3">
      <c r="A3" s="3" t="s">
        <v>52</v>
      </c>
      <c r="B3" s="3" t="s">
        <v>76</v>
      </c>
      <c r="C3" s="3" t="s">
        <v>77</v>
      </c>
      <c r="D3" s="3" t="s">
        <v>78</v>
      </c>
      <c r="E3" s="3" t="s">
        <v>79</v>
      </c>
    </row>
    <row r="4" spans="1:5" x14ac:dyDescent="0.3">
      <c r="A4" s="3" t="s">
        <v>70</v>
      </c>
      <c r="B4" s="8">
        <v>565</v>
      </c>
      <c r="C4" s="8">
        <v>469</v>
      </c>
      <c r="D4" s="8">
        <v>525</v>
      </c>
      <c r="E4" s="8">
        <f>SUM(B4:D4)</f>
        <v>1559</v>
      </c>
    </row>
    <row r="5" spans="1:5" x14ac:dyDescent="0.3">
      <c r="A5" s="3" t="s">
        <v>71</v>
      </c>
      <c r="B5" s="8">
        <v>426</v>
      </c>
      <c r="C5" s="8">
        <v>354</v>
      </c>
      <c r="D5" s="8">
        <v>396</v>
      </c>
      <c r="E5" s="8">
        <f t="shared" ref="E5:E9" si="0">SUM(B5:D5)</f>
        <v>1176</v>
      </c>
    </row>
    <row r="6" spans="1:5" x14ac:dyDescent="0.3">
      <c r="A6" s="3" t="s">
        <v>72</v>
      </c>
      <c r="B6" s="8">
        <v>513</v>
      </c>
      <c r="C6" s="8">
        <v>426</v>
      </c>
      <c r="D6" s="8">
        <v>477</v>
      </c>
      <c r="E6" s="8">
        <f t="shared" si="0"/>
        <v>1416</v>
      </c>
    </row>
    <row r="7" spans="1:5" x14ac:dyDescent="0.3">
      <c r="A7" s="3" t="s">
        <v>73</v>
      </c>
      <c r="B7" s="8">
        <v>388</v>
      </c>
      <c r="C7" s="8">
        <v>322</v>
      </c>
      <c r="D7" s="8">
        <v>361</v>
      </c>
      <c r="E7" s="8">
        <f t="shared" si="0"/>
        <v>1071</v>
      </c>
    </row>
    <row r="8" spans="1:5" x14ac:dyDescent="0.3">
      <c r="A8" s="3" t="s">
        <v>74</v>
      </c>
      <c r="B8" s="8">
        <v>684</v>
      </c>
      <c r="C8" s="8">
        <v>568</v>
      </c>
      <c r="D8" s="8">
        <v>636</v>
      </c>
      <c r="E8" s="8">
        <f t="shared" si="0"/>
        <v>1888</v>
      </c>
    </row>
    <row r="9" spans="1:5" x14ac:dyDescent="0.3">
      <c r="A9" s="3" t="s">
        <v>75</v>
      </c>
      <c r="B9" s="8">
        <v>593</v>
      </c>
      <c r="C9" s="8">
        <v>492</v>
      </c>
      <c r="D9" s="8">
        <v>551</v>
      </c>
      <c r="E9" s="8">
        <f t="shared" si="0"/>
        <v>1636</v>
      </c>
    </row>
  </sheetData>
  <mergeCells count="1">
    <mergeCell ref="A1:E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'기본작업-3'!Criteria</vt:lpstr>
      <vt:lpstr>'기본작업-3'!Extract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김종일</dc:creator>
  <cp:lastModifiedBy>지희 노</cp:lastModifiedBy>
  <dcterms:created xsi:type="dcterms:W3CDTF">2024-04-04T05:45:49Z</dcterms:created>
  <dcterms:modified xsi:type="dcterms:W3CDTF">2025-01-29T16:11:38Z</dcterms:modified>
</cp:coreProperties>
</file>