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김언주\Downloads\"/>
    </mc:Choice>
  </mc:AlternateContent>
  <xr:revisionPtr revIDLastSave="0" documentId="13_ncr:1_{CD820BAF-AE76-4830-B6DF-43F0CF8A482E}" xr6:coauthVersionLast="47" xr6:coauthVersionMax="47" xr10:uidLastSave="{00000000-0000-0000-0000-000000000000}"/>
  <bookViews>
    <workbookView xWindow="-110" yWindow="-110" windowWidth="25820" windowHeight="15500" tabRatio="500" firstSheet="3" activeTab="4" xr2:uid="{00000000-000D-0000-FFFF-FFFF00000000}"/>
  </bookViews>
  <sheets>
    <sheet name="기본작업-1" sheetId="1" r:id="rId1"/>
    <sheet name="기본작업-2" sheetId="2" r:id="rId2"/>
    <sheet name="기본작업-3" sheetId="3" r:id="rId3"/>
    <sheet name="기본작업-4" sheetId="4" r:id="rId4"/>
    <sheet name="계산작업" sheetId="5" r:id="rId5"/>
    <sheet name="분석작업-1" sheetId="6" r:id="rId6"/>
    <sheet name="분석작업-2" sheetId="7" r:id="rId7"/>
    <sheet name="분석작업-3" sheetId="8" r:id="rId8"/>
    <sheet name="매크로작업" sheetId="9" r:id="rId9"/>
    <sheet name="차트작업" sheetId="10" r:id="rId10"/>
  </sheets>
  <definedNames>
    <definedName name="_xleta.ROUND" hidden="1" xlm="1">#NAME?</definedName>
  </definedNames>
  <calcPr calcId="191029" iterateDelta="1E-4"/>
  <pivotCaches>
    <pivotCache cacheId="6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9" i="5" l="1"/>
  <c r="E30" i="5"/>
  <c r="E31" i="5"/>
  <c r="E32" i="5"/>
  <c r="E33" i="5"/>
  <c r="E34" i="5"/>
  <c r="E35" i="5"/>
  <c r="E28" i="5"/>
  <c r="D16" i="5"/>
  <c r="I4" i="5"/>
  <c r="I5" i="5"/>
  <c r="I6" i="5"/>
  <c r="I7" i="5"/>
  <c r="I8" i="5"/>
  <c r="I9" i="5"/>
  <c r="I10" i="5"/>
  <c r="I11" i="5"/>
  <c r="I12" i="5"/>
  <c r="I3" i="5"/>
  <c r="D12" i="5"/>
  <c r="C12" i="5"/>
  <c r="D11" i="5"/>
  <c r="C11" i="5"/>
  <c r="I5" i="9"/>
  <c r="I6" i="9"/>
  <c r="I7" i="9"/>
  <c r="I8" i="9"/>
  <c r="I9" i="9"/>
  <c r="I10" i="9"/>
  <c r="I11" i="9"/>
  <c r="I12" i="9"/>
  <c r="I13" i="9"/>
  <c r="I4" i="9"/>
  <c r="I13" i="10"/>
  <c r="I12" i="10"/>
  <c r="I11" i="10"/>
  <c r="I10" i="10"/>
  <c r="I9" i="10"/>
  <c r="I8" i="10"/>
  <c r="I7" i="10"/>
  <c r="I6" i="10"/>
  <c r="I5" i="10"/>
  <c r="I4" i="10"/>
  <c r="E8" i="8"/>
  <c r="F8" i="8" s="1"/>
  <c r="F7" i="8"/>
  <c r="E7" i="8"/>
  <c r="E6" i="8"/>
  <c r="F6" i="8" s="1"/>
  <c r="E5" i="8"/>
  <c r="F5" i="8" s="1"/>
  <c r="F4" i="8"/>
  <c r="E4" i="8"/>
  <c r="H13" i="7"/>
  <c r="F13" i="7"/>
  <c r="E13" i="7"/>
  <c r="D13" i="7"/>
  <c r="I12" i="7"/>
  <c r="G12" i="7"/>
  <c r="I11" i="7"/>
  <c r="G11" i="7"/>
  <c r="I10" i="7"/>
  <c r="G10" i="7"/>
  <c r="I9" i="7"/>
  <c r="G9" i="7"/>
  <c r="I8" i="7"/>
  <c r="G8" i="7"/>
  <c r="I7" i="7"/>
  <c r="G7" i="7"/>
  <c r="I6" i="7"/>
  <c r="G6" i="7"/>
  <c r="I5" i="7"/>
  <c r="G5" i="7"/>
  <c r="I4" i="7"/>
  <c r="G4" i="7"/>
  <c r="G13" i="7" s="1"/>
  <c r="F12" i="3"/>
  <c r="F11" i="3"/>
  <c r="F10" i="3"/>
  <c r="F9" i="3"/>
  <c r="F8" i="3"/>
  <c r="F7" i="3"/>
  <c r="F6" i="3"/>
  <c r="F5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김언주</author>
  </authors>
  <commentList>
    <comment ref="C3" authorId="0" shapeId="0" xr:uid="{1B2AE7B0-D0F1-4A97-9B6C-BA6E7331E1B1}">
      <text>
        <r>
          <rPr>
            <sz val="12"/>
            <color indexed="45"/>
            <rFont val="굴림체"/>
            <family val="3"/>
            <charset val="129"/>
          </rPr>
          <t>2025학년도 1학기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<sst xmlns="http://schemas.openxmlformats.org/spreadsheetml/2006/main" count="432" uniqueCount="311">
  <si>
    <t>㈜서울상사의 건물관리 대장</t>
  </si>
  <si>
    <t>학번</t>
  </si>
  <si>
    <t>성명</t>
  </si>
  <si>
    <t>중간</t>
  </si>
  <si>
    <t>기말</t>
  </si>
  <si>
    <t>출석</t>
  </si>
  <si>
    <t>평소</t>
  </si>
  <si>
    <t>합계</t>
  </si>
  <si>
    <t>평가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</si>
  <si>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</si>
  <si>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</si>
  <si>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</si>
  <si>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</si>
  <si>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</si>
  <si>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</si>
  <si>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</si>
  <si>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</si>
  <si>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</si>
  <si>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</si>
  <si>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</si>
  <si>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</si>
  <si>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</si>
  <si>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</si>
  <si>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작성일 :</t>
  </si>
  <si>
    <t>하반기 신입사원 지원 현황</t>
  </si>
  <si>
    <t>지원부서</t>
  </si>
  <si>
    <t>필기</t>
  </si>
  <si>
    <t>자격증</t>
  </si>
  <si>
    <t>면접</t>
  </si>
  <si>
    <t>평균</t>
  </si>
  <si>
    <t>결과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</si>
  <si>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</si>
  <si>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</si>
  <si>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</si>
  <si>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</si>
  <si>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</si>
  <si>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</si>
  <si>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</si>
  <si>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</si>
  <si>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</si>
  <si>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</si>
  <si>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</si>
  <si>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</si>
  <si>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</si>
  <si>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진달호</t>
  </si>
  <si>
    <t>하지만</t>
  </si>
  <si>
    <t>한기철</t>
  </si>
  <si>
    <t>정보처리과 성적처리</t>
  </si>
  <si>
    <t>[표1]</t>
  </si>
  <si>
    <t>성적표</t>
  </si>
  <si>
    <t>[표2]</t>
  </si>
  <si>
    <t>지사별 매출거래실적</t>
  </si>
  <si>
    <t>학과</t>
  </si>
  <si>
    <t>영어</t>
  </si>
  <si>
    <t>수학</t>
  </si>
  <si>
    <t>지사명</t>
  </si>
  <si>
    <t>매출액</t>
  </si>
  <si>
    <t>거래기간</t>
  </si>
  <si>
    <t>전현수</t>
  </si>
  <si>
    <t>건축과</t>
  </si>
  <si>
    <t>서울</t>
  </si>
  <si>
    <t>김명훈</t>
  </si>
  <si>
    <t>기계과</t>
  </si>
  <si>
    <t>인천</t>
  </si>
  <si>
    <t>하현호</t>
  </si>
  <si>
    <t>경영과</t>
  </si>
  <si>
    <t>수원</t>
  </si>
  <si>
    <t>강진성</t>
  </si>
  <si>
    <t>용인</t>
  </si>
  <si>
    <t>박희선</t>
  </si>
  <si>
    <t>이천</t>
  </si>
  <si>
    <t>엄정희</t>
  </si>
  <si>
    <t>여주</t>
  </si>
  <si>
    <t>이성식</t>
  </si>
  <si>
    <t>파주</t>
  </si>
  <si>
    <t>김영희</t>
  </si>
  <si>
    <t>대구</t>
  </si>
  <si>
    <t>표준편차</t>
  </si>
  <si>
    <t>여천</t>
  </si>
  <si>
    <t>분산</t>
  </si>
  <si>
    <t>홍천</t>
  </si>
  <si>
    <t>[표3]</t>
  </si>
  <si>
    <t>수학경시대회 결과</t>
  </si>
  <si>
    <t>[표4]</t>
  </si>
  <si>
    <t>택배 요금표</t>
  </si>
  <si>
    <t>참가번호</t>
  </si>
  <si>
    <t>학교명</t>
  </si>
  <si>
    <t>득점</t>
  </si>
  <si>
    <t>광주</t>
  </si>
  <si>
    <t>제주</t>
  </si>
  <si>
    <t>성산중</t>
  </si>
  <si>
    <t>성서중</t>
  </si>
  <si>
    <t>신수중</t>
  </si>
  <si>
    <t>중암중</t>
  </si>
  <si>
    <t>동도중</t>
  </si>
  <si>
    <t>상암중</t>
  </si>
  <si>
    <t>&lt;지역번호표&gt;</t>
  </si>
  <si>
    <t>아현중</t>
  </si>
  <si>
    <t>지역</t>
  </si>
  <si>
    <t>군자중</t>
  </si>
  <si>
    <t>번호</t>
  </si>
  <si>
    <t>마포중</t>
  </si>
  <si>
    <t>출발</t>
  </si>
  <si>
    <t>도착</t>
  </si>
  <si>
    <t>택배요금</t>
  </si>
  <si>
    <t>[표5]</t>
  </si>
  <si>
    <t>회원관리현황</t>
  </si>
  <si>
    <t>회원코드</t>
  </si>
  <si>
    <t>회원명</t>
  </si>
  <si>
    <t>성별</t>
  </si>
  <si>
    <t>가입일</t>
  </si>
  <si>
    <t>가입기간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</si>
  <si>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</si>
  <si>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</si>
  <si>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</si>
  <si>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</si>
  <si>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</si>
  <si>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</si>
  <si>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</si>
  <si>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</si>
  <si>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</si>
  <si>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</si>
  <si>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</si>
  <si>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</si>
  <si>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</si>
  <si>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</si>
  <si>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</si>
  <si>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</si>
  <si>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</si>
  <si>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</si>
  <si>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영업사원별 급여 현황</t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</si>
  <si>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</si>
  <si>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</si>
  <si>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</si>
  <si>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</si>
  <si>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</si>
  <si>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</si>
  <si>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</si>
  <si>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</si>
  <si>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</si>
  <si>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</si>
  <si>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</si>
  <si>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</si>
  <si>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</si>
  <si>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</si>
  <si>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</si>
  <si>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</si>
  <si>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</si>
  <si>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</si>
  <si>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</si>
  <si>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</si>
  <si>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</si>
  <si>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</si>
  <si>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</si>
  <si>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</si>
  <si>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</si>
  <si>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</si>
  <si>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</si>
  <si>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</si>
  <si>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</si>
  <si>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</si>
  <si>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</si>
  <si>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</si>
  <si>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</si>
  <si>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</si>
  <si>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</si>
  <si>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</si>
  <si>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</si>
  <si>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</si>
  <si>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</si>
  <si>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</si>
  <si>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</si>
  <si>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</si>
  <si>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</si>
  <si>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</si>
  <si>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</si>
  <si>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</si>
  <si>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</si>
  <si>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</si>
  <si>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</si>
  <si>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</si>
  <si>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</si>
  <si>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</si>
  <si>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</si>
  <si>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</si>
  <si>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</si>
  <si>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영업 현황표</t>
  </si>
  <si>
    <t>도서명</t>
  </si>
  <si>
    <t>제작비용</t>
  </si>
  <si>
    <t>판매단가</t>
  </si>
  <si>
    <t>판매량</t>
  </si>
  <si>
    <t>엑셀2021</t>
  </si>
  <si>
    <t>전산개론</t>
  </si>
  <si>
    <t>한글2022</t>
  </si>
  <si>
    <t>인터넷</t>
  </si>
  <si>
    <t>자바</t>
  </si>
  <si>
    <t>전자상거래 성적 일람표</t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</si>
  <si>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</si>
  <si>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</si>
  <si>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</si>
  <si>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</si>
  <si>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</si>
  <si>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</si>
  <si>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</si>
  <si>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</si>
  <si>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</si>
  <si>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</si>
  <si>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</si>
  <si>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</si>
  <si>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</si>
  <si>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</si>
  <si>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</si>
  <si>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</si>
  <si>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</si>
  <si>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</si>
  <si>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</si>
  <si>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</si>
  <si>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</si>
  <si>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</si>
  <si>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</si>
  <si>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</si>
  <si>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</si>
  <si>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</si>
  <si>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</si>
  <si>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</si>
  <si>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</si>
  <si>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</si>
  <si>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</si>
  <si>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</si>
  <si>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</si>
  <si>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</si>
  <si>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</si>
  <si>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</si>
  <si>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</si>
  <si>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</si>
  <si>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</si>
  <si>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</si>
  <si>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</si>
  <si>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</si>
  <si>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</si>
  <si>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</si>
  <si>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</si>
  <si>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</si>
  <si>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</si>
  <si>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</si>
  <si>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</si>
  <si>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</si>
  <si>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</si>
  <si>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</si>
  <si>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</si>
  <si>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</si>
  <si>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</si>
  <si>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</si>
  <si>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</si>
  <si>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</si>
  <si>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</si>
  <si>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</si>
  <si>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</si>
  <si>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</si>
  <si>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</si>
  <si>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번호</t>
    <phoneticPr fontId="6" type="noConversion"/>
  </si>
  <si>
    <t>건물명</t>
    <phoneticPr fontId="6" type="noConversion"/>
  </si>
  <si>
    <t>파일명</t>
    <phoneticPr fontId="6" type="noConversion"/>
  </si>
  <si>
    <t>소재지</t>
    <phoneticPr fontId="6" type="noConversion"/>
  </si>
  <si>
    <t>평수</t>
    <phoneticPr fontId="6" type="noConversion"/>
  </si>
  <si>
    <t>계약자</t>
    <phoneticPr fontId="6" type="noConversion"/>
  </si>
  <si>
    <t>계약금액</t>
    <phoneticPr fontId="6" type="noConversion"/>
  </si>
  <si>
    <t>단위 : 만원</t>
    <phoneticPr fontId="6" type="noConversion"/>
  </si>
  <si>
    <t>대화201호</t>
    <phoneticPr fontId="6" type="noConversion"/>
  </si>
  <si>
    <t>대화202호</t>
    <phoneticPr fontId="6" type="noConversion"/>
  </si>
  <si>
    <t>대화203호</t>
    <phoneticPr fontId="6" type="noConversion"/>
  </si>
  <si>
    <t>목련101호</t>
    <phoneticPr fontId="6" type="noConversion"/>
  </si>
  <si>
    <t>고려601호</t>
    <phoneticPr fontId="6" type="noConversion"/>
  </si>
  <si>
    <t>고려602호</t>
    <phoneticPr fontId="6" type="noConversion"/>
  </si>
  <si>
    <t>DA-10001</t>
    <phoneticPr fontId="6" type="noConversion"/>
  </si>
  <si>
    <t>DA-10002</t>
    <phoneticPr fontId="6" type="noConversion"/>
  </si>
  <si>
    <t>DA-10003</t>
  </si>
  <si>
    <t>MA-10101</t>
    <phoneticPr fontId="6" type="noConversion"/>
  </si>
  <si>
    <t>GB-10011</t>
    <phoneticPr fontId="6" type="noConversion"/>
  </si>
  <si>
    <t>GB-10012</t>
  </si>
  <si>
    <t>서울 강남</t>
    <phoneticPr fontId="6" type="noConversion"/>
  </si>
  <si>
    <t>서울 강북</t>
    <phoneticPr fontId="6" type="noConversion"/>
  </si>
  <si>
    <t>정찬후</t>
    <phoneticPr fontId="6" type="noConversion"/>
  </si>
  <si>
    <t>나도명</t>
    <phoneticPr fontId="6" type="noConversion"/>
  </si>
  <si>
    <t>이범수</t>
    <phoneticPr fontId="6" type="noConversion"/>
  </si>
  <si>
    <t>강남구</t>
    <phoneticPr fontId="6" type="noConversion"/>
  </si>
  <si>
    <t>진달호</t>
    <phoneticPr fontId="6" type="noConversion"/>
  </si>
  <si>
    <t>정영근</t>
    <phoneticPr fontId="6" type="noConversion"/>
  </si>
  <si>
    <t>인터넷정보검색 성적 현황</t>
    <phoneticPr fontId="6" type="noConversion"/>
  </si>
  <si>
    <t>成績</t>
    <phoneticPr fontId="6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</si>
  <si>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</si>
  <si>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</si>
  <si>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</si>
  <si>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</si>
  <si>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</si>
  <si>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</si>
  <si>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</si>
  <si>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</si>
  <si>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</si>
  <si>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</si>
  <si>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</si>
  <si>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</si>
  <si>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</si>
  <si>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</si>
  <si>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</si>
  <si>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</si>
  <si>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</si>
  <si>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</si>
  <si>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총합계</t>
  </si>
  <si>
    <t>(모두)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</si>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</sst>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* #,##0_-;\-* #,##0_-;_-* \-_-;_-@_-"/>
    <numFmt numFmtId="178" formatCode="0.0"/>
    <numFmt numFmtId="179" formatCode="[$-412]yyyy\-mm\-dd"/>
    <numFmt numFmtId="180" formatCode="0_ "/>
    <numFmt numFmtId="181" formatCode="#,##0_ "/>
  </numFmts>
  <fonts count="9" x14ac:knownFonts="1">
    <font>
      <sz val="11"/>
      <color rgb="FF000000"/>
      <name val="맑은 고딕"/>
      <family val="2"/>
      <charset val="129"/>
    </font>
    <font>
      <b/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0"/>
      <color rgb="FF000000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</font>
    <font>
      <sz val="9"/>
      <color indexed="81"/>
      <name val="Tahoma"/>
      <family val="2"/>
    </font>
    <font>
      <sz val="12"/>
      <color indexed="45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AE3F3"/>
      </patternFill>
    </fill>
    <fill>
      <patternFill patternType="solid">
        <fgColor rgb="FFDAE3F3"/>
        <bgColor rgb="FFD9D9D9"/>
      </patternFill>
    </fill>
    <fill>
      <patternFill patternType="solid">
        <fgColor rgb="FFFFE699"/>
        <bgColor rgb="FFFFCC99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176" fontId="4" fillId="0" borderId="0" applyBorder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0" xfId="1" applyBorder="1" applyProtection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4" fillId="0" borderId="1" xfId="1" applyBorder="1" applyAlignment="1" applyProtection="1">
      <alignment horizontal="center" vertical="center"/>
    </xf>
    <xf numFmtId="176" fontId="4" fillId="0" borderId="2" xfId="1" applyBorder="1" applyAlignment="1" applyProtection="1">
      <alignment horizontal="center" vertical="center"/>
    </xf>
    <xf numFmtId="176" fontId="4" fillId="0" borderId="0" xfId="1" applyBorder="1" applyAlignment="1" applyProtection="1">
      <alignment horizontal="left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4" fillId="4" borderId="1" xfId="1" applyFill="1" applyBorder="1" applyAlignment="1" applyProtection="1">
      <alignment horizontal="center" vertical="center"/>
    </xf>
    <xf numFmtId="176" fontId="0" fillId="0" borderId="1" xfId="0" applyNumberFormat="1" applyBorder="1">
      <alignment vertical="center"/>
    </xf>
    <xf numFmtId="0" fontId="0" fillId="0" borderId="3" xfId="0" applyBorder="1">
      <alignment vertical="center"/>
    </xf>
    <xf numFmtId="181" fontId="4" fillId="0" borderId="1" xfId="1" applyNumberFormat="1" applyBorder="1" applyAlignment="1" applyProtection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5" fillId="5" borderId="1" xfId="2" applyBorder="1" applyAlignment="1">
      <alignment horizontal="center" vertical="center"/>
    </xf>
    <xf numFmtId="180" fontId="0" fillId="0" borderId="0" xfId="0" applyNumberFormat="1">
      <alignment vertical="center"/>
    </xf>
  </cellXfs>
  <cellStyles count="3">
    <cellStyle name="Excel Built-in Comma [0]" xfId="1" xr:uid="{00000000-0005-0000-0000-000006000000}"/>
    <cellStyle name="강조색5" xfId="2" builtinId="45"/>
    <cellStyle name="표준" xfId="0" builtinId="0"/>
  </cellStyles>
  <dxfs count="15">
    <dxf>
      <font>
        <b val="0"/>
        <i/>
        <u val="double"/>
      </font>
    </dxf>
    <dxf>
      <font>
        <color rgb="FF00B0F0"/>
      </font>
    </dxf>
    <dxf>
      <numFmt numFmtId="181" formatCode="#,##0_ "/>
    </dxf>
    <dxf>
      <numFmt numFmtId="181" formatCode="#,##0_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00B0F0"/>
      </font>
    </dxf>
    <dxf>
      <font>
        <b val="0"/>
        <i/>
        <u val="double"/>
      </font>
    </dxf>
    <dxf>
      <font>
        <color rgb="FF00B0F0"/>
      </font>
    </dxf>
    <dxf>
      <font>
        <b val="0"/>
        <i/>
        <u val="double"/>
      </font>
    </dxf>
    <dxf>
      <font>
        <b val="0"/>
        <i/>
        <u val="double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ko-KR" altLang="en-US" sz="1800" b="0" strike="noStrike" spc="-1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</c:spPr>
    </c:title>
    <c:autoTitleDeleted val="0"/>
    <c:view3D>
      <c:rotX val="15"/>
      <c:rotY val="0"/>
      <c:rAngAx val="0"/>
    </c:view3D>
    <c:floor>
      <c:thickness val="0"/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8-4FD8-BAF0-B18904F1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b"/>
      <c:overlay val="0"/>
      <c:spPr>
        <a:solidFill>
          <a:srgbClr val="00B050"/>
        </a:solidFill>
        <a:ln>
          <a:noFill/>
        </a:ln>
        <a:effectLst>
          <a:glow rad="101600">
            <a:schemeClr val="accent4">
              <a:satMod val="175000"/>
              <a:alpha val="40000"/>
            </a:schemeClr>
          </a:glow>
        </a:effectLst>
      </c:spPr>
      <c:txPr>
        <a:bodyPr/>
        <a:lstStyle/>
        <a:p>
          <a:pPr>
            <a:defRPr sz="1000" b="1" strike="noStrike" spc="-1">
              <a:solidFill>
                <a:srgbClr val="595959"/>
              </a:solidFill>
              <a:latin typeface="Calibri"/>
            </a:defRPr>
          </a:pPr>
          <a:endParaRPr lang="ko-KR"/>
        </a:p>
      </c:txPr>
    </c:legend>
    <c:plotVisOnly val="1"/>
    <c:dispBlanksAs val="gap"/>
    <c:showDLblsOverMax val="1"/>
  </c:chart>
  <c:spPr>
    <a:solidFill>
      <a:srgbClr val="FFFFFF">
        <a:alpha val="93000"/>
      </a:srgbClr>
    </a:solidFill>
    <a:ln w="19080">
      <a:solidFill>
        <a:srgbClr val="808080"/>
      </a:solidFill>
      <a:round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12700</xdr:rowOff>
        </xdr:from>
        <xdr:to>
          <xdr:col>4</xdr:col>
          <xdr:colOff>635000</xdr:colOff>
          <xdr:row>15</xdr:row>
          <xdr:rowOff>203200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8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635000</xdr:colOff>
      <xdr:row>14</xdr:row>
      <xdr:rowOff>6350</xdr:rowOff>
    </xdr:from>
    <xdr:to>
      <xdr:col>7</xdr:col>
      <xdr:colOff>0</xdr:colOff>
      <xdr:row>15</xdr:row>
      <xdr:rowOff>196850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1C49F072-F86E-E555-B53A-C12351B6B5A4}"/>
            </a:ext>
          </a:extLst>
        </xdr:cNvPr>
        <xdr:cNvSpPr/>
      </xdr:nvSpPr>
      <xdr:spPr>
        <a:xfrm>
          <a:off x="3556000" y="3079750"/>
          <a:ext cx="1289050" cy="4064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7</xdr:col>
      <xdr:colOff>797760</xdr:colOff>
      <xdr:row>31</xdr:row>
      <xdr:rowOff>215640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언주" refreshedDate="46212.573118865737" createdVersion="8" refreshedVersion="8" minRefreshableVersion="3" recordCount="10" xr:uid="{0C8AFA5F-AE6E-4EE8-8358-56CB0E0C5D6E}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176">
      <sharedItems containsSemiMixedTypes="0" containsString="0" containsNumber="1" containsInteger="1" minValue="2400" maxValue="60600"/>
    </cacheField>
    <cacheField name="P700" numFmtId="176">
      <sharedItems containsSemiMixedTypes="0" containsString="0" containsNumber="1" containsInteger="1" minValue="3400" maxValue="64300"/>
    </cacheField>
    <cacheField name="P800" numFmtId="176">
      <sharedItems containsSemiMixedTypes="0" containsString="0" containsNumber="1" containsInteger="1" minValue="3400" maxValue="55400"/>
    </cacheField>
    <cacheField name="총매출액" numFmtId="176">
      <sharedItems containsSemiMixedTypes="0" containsString="0" containsNumber="1" containsInteger="1" minValue="10900" maxValue="180300"/>
    </cacheField>
    <cacheField name="이익금" numFmtId="176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56D066-B1A1-4CD3-93B2-8DD77BE88F8A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1">
        <item x="0"/>
        <item x="3"/>
        <item x="8"/>
        <item x="7"/>
        <item x="1"/>
        <item x="6"/>
        <item x="4"/>
        <item x="5"/>
        <item x="2"/>
        <item x="9"/>
        <item t="default"/>
      </items>
    </pivotField>
    <pivotField axis="axisPage" compact="0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compact="0" showAll="0">
      <items count="5">
        <item x="0"/>
        <item h="1" x="1"/>
        <item h="1" x="2"/>
        <item h="1" x="3"/>
        <item t="default"/>
      </items>
    </pivotField>
    <pivotField compact="0" numFmtId="176" showAll="0"/>
    <pivotField compact="0" numFmtId="176" showAll="0"/>
    <pivotField compact="0" numFmtId="176" showAll="0"/>
    <pivotField compact="0" numFmtId="176" showAll="0"/>
    <pivotField dataField="1" compact="0" numFmtId="176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6"/>
  </dataFields>
  <formats count="1">
    <format dxfId="3">
      <pivotArea fieldPosition="0">
        <references count="2">
          <reference field="0" count="1">
            <x v="2"/>
          </reference>
          <reference field="2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zoomScaleNormal="100" workbookViewId="0">
      <selection activeCell="H13" sqref="H13"/>
    </sheetView>
  </sheetViews>
  <sheetFormatPr defaultRowHeight="17" x14ac:dyDescent="0.45"/>
  <cols>
    <col min="1" max="1" width="8.4140625" customWidth="1"/>
    <col min="2" max="2" width="9.6640625" customWidth="1"/>
    <col min="3" max="3" width="9.75" customWidth="1"/>
    <col min="4" max="4" width="9.1640625" customWidth="1"/>
    <col min="5" max="6" width="8.4140625" customWidth="1"/>
    <col min="7" max="7" width="10.25" customWidth="1"/>
    <col min="8" max="1025" width="8.4140625" customWidth="1"/>
  </cols>
  <sheetData>
    <row r="1" spans="1:7" x14ac:dyDescent="0.45">
      <c r="A1" t="s">
        <v>0</v>
      </c>
    </row>
    <row r="2" spans="1:7" x14ac:dyDescent="0.45">
      <c r="G2" s="4" t="s">
        <v>267</v>
      </c>
    </row>
    <row r="3" spans="1:7" x14ac:dyDescent="0.45">
      <c r="A3" s="4" t="s">
        <v>260</v>
      </c>
      <c r="B3" s="4" t="s">
        <v>261</v>
      </c>
      <c r="C3" s="4" t="s">
        <v>262</v>
      </c>
      <c r="D3" s="4" t="s">
        <v>263</v>
      </c>
      <c r="E3" s="4" t="s">
        <v>264</v>
      </c>
      <c r="F3" s="4" t="s">
        <v>265</v>
      </c>
      <c r="G3" s="4" t="s">
        <v>266</v>
      </c>
    </row>
    <row r="4" spans="1:7" x14ac:dyDescent="0.45">
      <c r="A4" s="4">
        <v>1001</v>
      </c>
      <c r="B4" s="4" t="s">
        <v>268</v>
      </c>
      <c r="C4" s="4" t="s">
        <v>274</v>
      </c>
      <c r="D4" s="4" t="s">
        <v>280</v>
      </c>
      <c r="E4" s="4">
        <v>21</v>
      </c>
      <c r="F4" s="4" t="s">
        <v>282</v>
      </c>
      <c r="G4" s="5">
        <v>13000</v>
      </c>
    </row>
    <row r="5" spans="1:7" x14ac:dyDescent="0.45">
      <c r="A5" s="4">
        <v>1002</v>
      </c>
      <c r="B5" s="4" t="s">
        <v>269</v>
      </c>
      <c r="C5" s="4" t="s">
        <v>275</v>
      </c>
      <c r="D5" s="4" t="s">
        <v>280</v>
      </c>
      <c r="E5" s="4">
        <v>21</v>
      </c>
      <c r="F5" s="4" t="s">
        <v>283</v>
      </c>
      <c r="G5" s="5">
        <v>13000</v>
      </c>
    </row>
    <row r="6" spans="1:7" x14ac:dyDescent="0.45">
      <c r="A6" s="4">
        <v>1003</v>
      </c>
      <c r="B6" s="4" t="s">
        <v>270</v>
      </c>
      <c r="C6" s="4" t="s">
        <v>276</v>
      </c>
      <c r="D6" s="4" t="s">
        <v>280</v>
      </c>
      <c r="E6" s="4">
        <v>45</v>
      </c>
      <c r="F6" s="4" t="s">
        <v>284</v>
      </c>
      <c r="G6" s="5">
        <v>20000</v>
      </c>
    </row>
    <row r="7" spans="1:7" x14ac:dyDescent="0.45">
      <c r="A7" s="4">
        <v>1011</v>
      </c>
      <c r="B7" s="4" t="s">
        <v>271</v>
      </c>
      <c r="C7" s="4" t="s">
        <v>277</v>
      </c>
      <c r="D7" s="4" t="s">
        <v>280</v>
      </c>
      <c r="E7" s="4">
        <v>18</v>
      </c>
      <c r="F7" s="4" t="s">
        <v>285</v>
      </c>
      <c r="G7" s="5">
        <v>11000</v>
      </c>
    </row>
    <row r="8" spans="1:7" x14ac:dyDescent="0.45">
      <c r="A8" s="4">
        <v>1021</v>
      </c>
      <c r="B8" s="4" t="s">
        <v>272</v>
      </c>
      <c r="C8" s="4" t="s">
        <v>278</v>
      </c>
      <c r="D8" s="4" t="s">
        <v>281</v>
      </c>
      <c r="E8" s="4">
        <v>31</v>
      </c>
      <c r="F8" s="4" t="s">
        <v>286</v>
      </c>
      <c r="G8" s="5">
        <v>11000</v>
      </c>
    </row>
    <row r="9" spans="1:7" x14ac:dyDescent="0.45">
      <c r="A9" s="4">
        <v>1022</v>
      </c>
      <c r="B9" s="4" t="s">
        <v>273</v>
      </c>
      <c r="C9" s="4" t="s">
        <v>279</v>
      </c>
      <c r="D9" s="4" t="s">
        <v>281</v>
      </c>
      <c r="E9" s="4">
        <v>31</v>
      </c>
      <c r="F9" s="4" t="s">
        <v>287</v>
      </c>
      <c r="G9" s="5">
        <v>11000</v>
      </c>
    </row>
  </sheetData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opLeftCell="A3" zoomScaleNormal="100" workbookViewId="0">
      <selection activeCell="Q16" sqref="Q16"/>
    </sheetView>
  </sheetViews>
  <sheetFormatPr defaultRowHeight="17" x14ac:dyDescent="0.45"/>
  <cols>
    <col min="1" max="2" width="8.4140625" customWidth="1"/>
    <col min="3" max="3" width="10.4140625" customWidth="1"/>
    <col min="4" max="4" width="9.6640625" customWidth="1"/>
    <col min="5" max="5" width="8.4140625" customWidth="1"/>
    <col min="6" max="8" width="10.4140625" customWidth="1"/>
    <col min="9" max="1025" width="8.4140625" customWidth="1"/>
  </cols>
  <sheetData>
    <row r="1" spans="1:10" ht="21" x14ac:dyDescent="0.4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45">
      <c r="A3" s="8" t="s">
        <v>227</v>
      </c>
      <c r="B3" s="8" t="s">
        <v>197</v>
      </c>
      <c r="C3" s="8" t="s">
        <v>228</v>
      </c>
      <c r="D3" s="8" t="s">
        <v>229</v>
      </c>
      <c r="E3" s="8" t="s">
        <v>230</v>
      </c>
      <c r="F3" s="8" t="s">
        <v>231</v>
      </c>
      <c r="G3" s="8" t="s">
        <v>232</v>
      </c>
      <c r="H3" s="8" t="s">
        <v>233</v>
      </c>
      <c r="I3" s="8" t="s">
        <v>7</v>
      </c>
      <c r="J3" s="8" t="s">
        <v>8</v>
      </c>
    </row>
    <row r="4" spans="1:10" x14ac:dyDescent="0.45">
      <c r="A4" s="8" t="s">
        <v>234</v>
      </c>
      <c r="B4" s="8" t="s">
        <v>235</v>
      </c>
      <c r="C4" s="8" t="s">
        <v>236</v>
      </c>
      <c r="D4" s="21">
        <v>950000</v>
      </c>
      <c r="E4" s="8">
        <v>20</v>
      </c>
      <c r="F4" s="8">
        <v>190</v>
      </c>
      <c r="G4" s="8">
        <v>80</v>
      </c>
      <c r="H4" s="8">
        <v>2</v>
      </c>
      <c r="I4" s="8">
        <f t="shared" ref="I4:I13" si="0">SUM(F4:H4)</f>
        <v>272</v>
      </c>
      <c r="J4" s="8" t="s">
        <v>237</v>
      </c>
    </row>
    <row r="5" spans="1:10" x14ac:dyDescent="0.45">
      <c r="A5" s="8" t="s">
        <v>238</v>
      </c>
      <c r="B5" s="8" t="s">
        <v>239</v>
      </c>
      <c r="C5" s="8" t="s">
        <v>240</v>
      </c>
      <c r="D5" s="21">
        <v>950000</v>
      </c>
      <c r="E5" s="8">
        <v>45</v>
      </c>
      <c r="F5" s="8">
        <v>190</v>
      </c>
      <c r="G5" s="8">
        <v>70</v>
      </c>
      <c r="H5" s="8">
        <v>4.5</v>
      </c>
      <c r="I5" s="8">
        <f t="shared" si="0"/>
        <v>264.5</v>
      </c>
      <c r="J5" s="8" t="s">
        <v>237</v>
      </c>
    </row>
    <row r="6" spans="1:10" x14ac:dyDescent="0.45">
      <c r="A6" s="8" t="s">
        <v>241</v>
      </c>
      <c r="B6" s="8" t="s">
        <v>242</v>
      </c>
      <c r="C6" s="8" t="s">
        <v>243</v>
      </c>
      <c r="D6" s="21">
        <v>1300000</v>
      </c>
      <c r="E6" s="8">
        <v>60</v>
      </c>
      <c r="F6" s="8">
        <v>260</v>
      </c>
      <c r="G6" s="8">
        <v>50</v>
      </c>
      <c r="H6" s="8">
        <v>6</v>
      </c>
      <c r="I6" s="8">
        <f t="shared" si="0"/>
        <v>316</v>
      </c>
      <c r="J6" s="8" t="s">
        <v>244</v>
      </c>
    </row>
    <row r="7" spans="1:10" x14ac:dyDescent="0.45">
      <c r="A7" s="8" t="s">
        <v>245</v>
      </c>
      <c r="B7" s="8" t="s">
        <v>246</v>
      </c>
      <c r="C7" s="8" t="s">
        <v>236</v>
      </c>
      <c r="D7" s="21">
        <v>900000</v>
      </c>
      <c r="E7" s="8">
        <v>50</v>
      </c>
      <c r="F7" s="8">
        <v>180</v>
      </c>
      <c r="G7" s="8">
        <v>65</v>
      </c>
      <c r="H7" s="8">
        <v>5</v>
      </c>
      <c r="I7" s="8">
        <f t="shared" si="0"/>
        <v>250</v>
      </c>
      <c r="J7" s="8" t="s">
        <v>237</v>
      </c>
    </row>
    <row r="8" spans="1:10" x14ac:dyDescent="0.45">
      <c r="A8" s="8" t="s">
        <v>247</v>
      </c>
      <c r="B8" s="8" t="s">
        <v>248</v>
      </c>
      <c r="C8" s="8" t="s">
        <v>240</v>
      </c>
      <c r="D8" s="21">
        <v>775000</v>
      </c>
      <c r="E8" s="8">
        <v>43</v>
      </c>
      <c r="F8" s="8">
        <v>155</v>
      </c>
      <c r="G8" s="8">
        <v>85</v>
      </c>
      <c r="H8" s="8">
        <v>4.3</v>
      </c>
      <c r="I8" s="8">
        <f t="shared" si="0"/>
        <v>244.3</v>
      </c>
      <c r="J8" s="8" t="s">
        <v>237</v>
      </c>
    </row>
    <row r="9" spans="1:10" x14ac:dyDescent="0.45">
      <c r="A9" s="8" t="s">
        <v>249</v>
      </c>
      <c r="B9" s="8" t="s">
        <v>250</v>
      </c>
      <c r="C9" s="8" t="s">
        <v>240</v>
      </c>
      <c r="D9" s="21">
        <v>755000</v>
      </c>
      <c r="E9" s="8">
        <v>35</v>
      </c>
      <c r="F9" s="8">
        <v>151</v>
      </c>
      <c r="G9" s="8">
        <v>75</v>
      </c>
      <c r="H9" s="8">
        <v>3.5</v>
      </c>
      <c r="I9" s="8">
        <f t="shared" si="0"/>
        <v>229.5</v>
      </c>
      <c r="J9" s="8" t="s">
        <v>237</v>
      </c>
    </row>
    <row r="10" spans="1:10" x14ac:dyDescent="0.45">
      <c r="A10" s="8" t="s">
        <v>251</v>
      </c>
      <c r="B10" s="8" t="s">
        <v>252</v>
      </c>
      <c r="C10" s="8" t="s">
        <v>236</v>
      </c>
      <c r="D10" s="21">
        <v>805000</v>
      </c>
      <c r="E10" s="8">
        <v>25</v>
      </c>
      <c r="F10" s="8">
        <v>161</v>
      </c>
      <c r="G10" s="8">
        <v>25</v>
      </c>
      <c r="H10" s="8">
        <v>2.5</v>
      </c>
      <c r="I10" s="8">
        <f t="shared" si="0"/>
        <v>188.5</v>
      </c>
      <c r="J10" s="8" t="s">
        <v>253</v>
      </c>
    </row>
    <row r="11" spans="1:10" x14ac:dyDescent="0.45">
      <c r="A11" s="8" t="s">
        <v>254</v>
      </c>
      <c r="B11" s="8" t="s">
        <v>255</v>
      </c>
      <c r="C11" s="8" t="s">
        <v>243</v>
      </c>
      <c r="D11" s="21">
        <v>500000</v>
      </c>
      <c r="E11" s="8">
        <v>30</v>
      </c>
      <c r="F11" s="8">
        <v>100</v>
      </c>
      <c r="G11" s="8">
        <v>35</v>
      </c>
      <c r="H11" s="8">
        <v>3</v>
      </c>
      <c r="I11" s="8">
        <f t="shared" si="0"/>
        <v>138</v>
      </c>
      <c r="J11" s="8" t="s">
        <v>253</v>
      </c>
    </row>
    <row r="12" spans="1:10" x14ac:dyDescent="0.45">
      <c r="A12" s="8" t="s">
        <v>256</v>
      </c>
      <c r="B12" s="8" t="s">
        <v>257</v>
      </c>
      <c r="C12" s="8" t="s">
        <v>243</v>
      </c>
      <c r="D12" s="21">
        <v>1250000</v>
      </c>
      <c r="E12" s="8">
        <v>40</v>
      </c>
      <c r="F12" s="8">
        <v>250</v>
      </c>
      <c r="G12" s="8">
        <v>85</v>
      </c>
      <c r="H12" s="8">
        <v>4</v>
      </c>
      <c r="I12" s="8">
        <f t="shared" si="0"/>
        <v>339</v>
      </c>
      <c r="J12" s="8" t="s">
        <v>244</v>
      </c>
    </row>
    <row r="13" spans="1:10" x14ac:dyDescent="0.45">
      <c r="A13" s="8" t="s">
        <v>258</v>
      </c>
      <c r="B13" s="8" t="s">
        <v>259</v>
      </c>
      <c r="C13" s="8" t="s">
        <v>240</v>
      </c>
      <c r="D13" s="21">
        <v>1000000</v>
      </c>
      <c r="E13" s="8">
        <v>45</v>
      </c>
      <c r="F13" s="8">
        <v>200</v>
      </c>
      <c r="G13" s="8">
        <v>98</v>
      </c>
      <c r="H13" s="8">
        <v>4.5</v>
      </c>
      <c r="I13" s="8">
        <f t="shared" si="0"/>
        <v>302.5</v>
      </c>
      <c r="J13" s="8" t="s">
        <v>244</v>
      </c>
    </row>
  </sheetData>
  <mergeCells count="1">
    <mergeCell ref="A1:J1"/>
  </mergeCells>
  <phoneticPr fontId="6" type="noConversion"/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zoomScaleNormal="100" workbookViewId="0"/>
  </sheetViews>
  <sheetFormatPr defaultRowHeight="17" x14ac:dyDescent="0.45"/>
  <cols>
    <col min="1" max="1025" width="8.4140625" customWidth="1"/>
  </cols>
  <sheetData>
    <row r="1" spans="1:8" x14ac:dyDescent="0.45">
      <c r="A1" t="s">
        <v>288</v>
      </c>
    </row>
    <row r="3" spans="1:8" x14ac:dyDescent="0.45">
      <c r="A3" s="23" t="s">
        <v>1</v>
      </c>
      <c r="B3" s="23" t="s">
        <v>2</v>
      </c>
      <c r="C3" s="23" t="s">
        <v>289</v>
      </c>
      <c r="D3" s="23"/>
      <c r="E3" s="23"/>
      <c r="F3" s="23"/>
      <c r="G3" s="23"/>
      <c r="H3" s="23"/>
    </row>
    <row r="4" spans="1:8" x14ac:dyDescent="0.45">
      <c r="A4" s="23"/>
      <c r="B4" s="23"/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</row>
    <row r="5" spans="1:8" x14ac:dyDescent="0.45">
      <c r="A5" s="8">
        <v>125001</v>
      </c>
      <c r="B5" s="8" t="s">
        <v>9</v>
      </c>
      <c r="C5" s="8">
        <v>28</v>
      </c>
      <c r="D5" s="8">
        <v>30</v>
      </c>
      <c r="E5" s="8">
        <v>10</v>
      </c>
      <c r="F5" s="8">
        <v>19</v>
      </c>
      <c r="G5" s="8">
        <v>87</v>
      </c>
      <c r="H5" s="8" t="s">
        <v>10</v>
      </c>
    </row>
    <row r="6" spans="1:8" x14ac:dyDescent="0.45">
      <c r="A6" s="8">
        <v>125001</v>
      </c>
      <c r="B6" s="8" t="s">
        <v>11</v>
      </c>
      <c r="C6" s="8">
        <v>20</v>
      </c>
      <c r="D6" s="8">
        <v>25</v>
      </c>
      <c r="E6" s="8">
        <v>9</v>
      </c>
      <c r="F6" s="8">
        <v>16</v>
      </c>
      <c r="G6" s="8">
        <v>70</v>
      </c>
      <c r="H6" s="8" t="s">
        <v>12</v>
      </c>
    </row>
    <row r="7" spans="1:8" x14ac:dyDescent="0.45">
      <c r="A7" s="8">
        <v>125001</v>
      </c>
      <c r="B7" s="8" t="s">
        <v>13</v>
      </c>
      <c r="C7" s="8">
        <v>29</v>
      </c>
      <c r="D7" s="8">
        <v>25</v>
      </c>
      <c r="E7" s="8">
        <v>10</v>
      </c>
      <c r="F7" s="8">
        <v>16</v>
      </c>
      <c r="G7" s="8">
        <v>80</v>
      </c>
      <c r="H7" s="8" t="s">
        <v>14</v>
      </c>
    </row>
    <row r="8" spans="1:8" x14ac:dyDescent="0.45">
      <c r="A8" s="8">
        <v>125001</v>
      </c>
      <c r="B8" s="8" t="s">
        <v>15</v>
      </c>
      <c r="C8" s="8">
        <v>26</v>
      </c>
      <c r="D8" s="8">
        <v>28</v>
      </c>
      <c r="E8" s="8">
        <v>10</v>
      </c>
      <c r="F8" s="8">
        <v>15</v>
      </c>
      <c r="G8" s="8">
        <v>79</v>
      </c>
      <c r="H8" s="8" t="s">
        <v>14</v>
      </c>
    </row>
    <row r="9" spans="1:8" x14ac:dyDescent="0.45">
      <c r="A9" s="8">
        <v>125001</v>
      </c>
      <c r="B9" s="8" t="s">
        <v>16</v>
      </c>
      <c r="C9" s="8">
        <v>19</v>
      </c>
      <c r="D9" s="8">
        <v>30</v>
      </c>
      <c r="E9" s="8">
        <v>8</v>
      </c>
      <c r="F9" s="8">
        <v>17</v>
      </c>
      <c r="G9" s="8">
        <v>74</v>
      </c>
      <c r="H9" s="8" t="s">
        <v>12</v>
      </c>
    </row>
    <row r="10" spans="1:8" x14ac:dyDescent="0.45">
      <c r="A10" s="8">
        <v>125001</v>
      </c>
      <c r="B10" s="8" t="s">
        <v>17</v>
      </c>
      <c r="C10" s="8">
        <v>23</v>
      </c>
      <c r="D10" s="8">
        <v>22</v>
      </c>
      <c r="E10" s="8">
        <v>10</v>
      </c>
      <c r="F10" s="8">
        <v>16</v>
      </c>
      <c r="G10" s="8">
        <v>71</v>
      </c>
      <c r="H10" s="8" t="s">
        <v>12</v>
      </c>
    </row>
    <row r="11" spans="1:8" x14ac:dyDescent="0.45">
      <c r="A11" s="8">
        <v>125001</v>
      </c>
      <c r="B11" s="8" t="s">
        <v>18</v>
      </c>
      <c r="C11" s="8">
        <v>27</v>
      </c>
      <c r="D11" s="8">
        <v>25</v>
      </c>
      <c r="E11" s="8">
        <v>10</v>
      </c>
      <c r="F11" s="8">
        <v>15</v>
      </c>
      <c r="G11" s="8">
        <v>77</v>
      </c>
      <c r="H11" s="8" t="s">
        <v>19</v>
      </c>
    </row>
    <row r="12" spans="1:8" x14ac:dyDescent="0.45">
      <c r="A12" s="8">
        <v>125001</v>
      </c>
      <c r="B12" s="8" t="s">
        <v>20</v>
      </c>
      <c r="C12" s="8">
        <v>25</v>
      </c>
      <c r="D12" s="8">
        <v>24</v>
      </c>
      <c r="E12" s="8">
        <v>10</v>
      </c>
      <c r="F12" s="8">
        <v>18</v>
      </c>
      <c r="G12" s="8">
        <v>77</v>
      </c>
      <c r="H12" s="8" t="s">
        <v>19</v>
      </c>
    </row>
    <row r="13" spans="1:8" ht="17.5" thickBot="1" x14ac:dyDescent="0.5">
      <c r="A13" s="25">
        <v>125001</v>
      </c>
      <c r="B13" s="25" t="s">
        <v>21</v>
      </c>
      <c r="C13" s="25">
        <v>23</v>
      </c>
      <c r="D13" s="25">
        <v>20</v>
      </c>
      <c r="E13" s="25">
        <v>8</v>
      </c>
      <c r="F13" s="25">
        <v>16</v>
      </c>
      <c r="G13" s="25">
        <v>67</v>
      </c>
      <c r="H13" s="25" t="s">
        <v>22</v>
      </c>
    </row>
    <row r="14" spans="1:8" ht="17.5" thickTop="1" x14ac:dyDescent="0.45"/>
    <row r="15" spans="1:8" x14ac:dyDescent="0.45">
      <c r="F15" s="4" t="s">
        <v>23</v>
      </c>
      <c r="G15" s="22">
        <v>45894</v>
      </c>
      <c r="H15" s="22"/>
    </row>
  </sheetData>
  <mergeCells count="4">
    <mergeCell ref="G15:H15"/>
    <mergeCell ref="A3:A4"/>
    <mergeCell ref="B3:B4"/>
    <mergeCell ref="C3:H3"/>
  </mergeCells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zoomScaleNormal="100" workbookViewId="0">
      <selection activeCell="G6" sqref="G6"/>
    </sheetView>
  </sheetViews>
  <sheetFormatPr defaultRowHeight="17" x14ac:dyDescent="0.45"/>
  <cols>
    <col min="1" max="1025" width="8.4140625" customWidth="1"/>
  </cols>
  <sheetData>
    <row r="1" spans="1:7" ht="21" x14ac:dyDescent="0.45">
      <c r="A1" s="3" t="s">
        <v>24</v>
      </c>
      <c r="B1" s="3"/>
      <c r="C1" s="3"/>
      <c r="D1" s="3"/>
      <c r="E1" s="3"/>
      <c r="F1" s="3"/>
      <c r="G1" s="3"/>
    </row>
    <row r="3" spans="1:7" x14ac:dyDescent="0.45">
      <c r="A3" s="8" t="s">
        <v>2</v>
      </c>
      <c r="B3" s="8" t="s">
        <v>25</v>
      </c>
      <c r="C3" s="8" t="s">
        <v>26</v>
      </c>
      <c r="D3" s="8" t="s">
        <v>27</v>
      </c>
      <c r="E3" s="8" t="s">
        <v>28</v>
      </c>
      <c r="F3" s="8" t="s">
        <v>29</v>
      </c>
      <c r="G3" s="8" t="s">
        <v>30</v>
      </c>
    </row>
    <row r="4" spans="1:7" x14ac:dyDescent="0.45">
      <c r="A4" s="8" t="s">
        <v>31</v>
      </c>
      <c r="B4" s="8" t="s">
        <v>32</v>
      </c>
      <c r="C4" s="8">
        <v>85</v>
      </c>
      <c r="D4" s="8">
        <v>60</v>
      </c>
      <c r="E4" s="8">
        <v>90</v>
      </c>
      <c r="F4" s="9">
        <f t="shared" ref="F4:F12" si="0">AVERAGE(C4:E4)</f>
        <v>78.333333333333329</v>
      </c>
      <c r="G4" s="8" t="s">
        <v>33</v>
      </c>
    </row>
    <row r="5" spans="1:7" x14ac:dyDescent="0.45">
      <c r="A5" s="8" t="s">
        <v>34</v>
      </c>
      <c r="B5" s="8" t="s">
        <v>35</v>
      </c>
      <c r="C5" s="8">
        <v>75</v>
      </c>
      <c r="D5" s="8">
        <v>80</v>
      </c>
      <c r="E5" s="8">
        <v>90</v>
      </c>
      <c r="F5" s="9">
        <f t="shared" si="0"/>
        <v>81.666666666666671</v>
      </c>
      <c r="G5" s="8" t="s">
        <v>33</v>
      </c>
    </row>
    <row r="6" spans="1:7" x14ac:dyDescent="0.45">
      <c r="A6" s="8" t="s">
        <v>36</v>
      </c>
      <c r="B6" s="8" t="s">
        <v>37</v>
      </c>
      <c r="C6" s="8">
        <v>90</v>
      </c>
      <c r="D6" s="8">
        <v>40</v>
      </c>
      <c r="E6" s="8">
        <v>80</v>
      </c>
      <c r="F6" s="9">
        <f t="shared" si="0"/>
        <v>70</v>
      </c>
      <c r="G6" s="8" t="s">
        <v>38</v>
      </c>
    </row>
    <row r="7" spans="1:7" x14ac:dyDescent="0.45">
      <c r="A7" s="8" t="s">
        <v>39</v>
      </c>
      <c r="B7" s="8" t="s">
        <v>35</v>
      </c>
      <c r="C7" s="8">
        <v>80</v>
      </c>
      <c r="D7" s="8">
        <v>80</v>
      </c>
      <c r="E7" s="8">
        <v>70</v>
      </c>
      <c r="F7" s="9">
        <f t="shared" si="0"/>
        <v>76.666666666666671</v>
      </c>
      <c r="G7" s="8" t="s">
        <v>33</v>
      </c>
    </row>
    <row r="8" spans="1:7" x14ac:dyDescent="0.45">
      <c r="A8" s="8" t="s">
        <v>40</v>
      </c>
      <c r="B8" s="8" t="s">
        <v>41</v>
      </c>
      <c r="C8" s="8">
        <v>85</v>
      </c>
      <c r="D8" s="8">
        <v>100</v>
      </c>
      <c r="E8" s="8">
        <v>80</v>
      </c>
      <c r="F8" s="9">
        <f t="shared" si="0"/>
        <v>88.333333333333329</v>
      </c>
      <c r="G8" s="8" t="s">
        <v>33</v>
      </c>
    </row>
    <row r="9" spans="1:7" x14ac:dyDescent="0.45">
      <c r="A9" s="8" t="s">
        <v>42</v>
      </c>
      <c r="B9" s="8" t="s">
        <v>43</v>
      </c>
      <c r="C9" s="8">
        <v>90</v>
      </c>
      <c r="D9" s="8">
        <v>60</v>
      </c>
      <c r="E9" s="8">
        <v>90</v>
      </c>
      <c r="F9" s="9">
        <f t="shared" si="0"/>
        <v>80</v>
      </c>
      <c r="G9" s="8" t="s">
        <v>33</v>
      </c>
    </row>
    <row r="10" spans="1:7" x14ac:dyDescent="0.45">
      <c r="A10" s="8" t="s">
        <v>44</v>
      </c>
      <c r="B10" s="8" t="s">
        <v>37</v>
      </c>
      <c r="C10" s="8">
        <v>60</v>
      </c>
      <c r="D10" s="8">
        <v>60</v>
      </c>
      <c r="E10" s="8">
        <v>80</v>
      </c>
      <c r="F10" s="9">
        <f t="shared" si="0"/>
        <v>66.666666666666671</v>
      </c>
      <c r="G10" s="8" t="s">
        <v>38</v>
      </c>
    </row>
    <row r="11" spans="1:7" x14ac:dyDescent="0.45">
      <c r="A11" s="8" t="s">
        <v>45</v>
      </c>
      <c r="B11" s="8" t="s">
        <v>32</v>
      </c>
      <c r="C11" s="8">
        <v>95</v>
      </c>
      <c r="D11" s="8">
        <v>80</v>
      </c>
      <c r="E11" s="8">
        <v>90</v>
      </c>
      <c r="F11" s="9">
        <f t="shared" si="0"/>
        <v>88.333333333333329</v>
      </c>
      <c r="G11" s="8" t="s">
        <v>33</v>
      </c>
    </row>
    <row r="12" spans="1:7" x14ac:dyDescent="0.45">
      <c r="A12" s="8" t="s">
        <v>46</v>
      </c>
      <c r="B12" s="8" t="s">
        <v>43</v>
      </c>
      <c r="C12" s="8">
        <v>65</v>
      </c>
      <c r="D12" s="8">
        <v>80</v>
      </c>
      <c r="E12" s="8">
        <v>90</v>
      </c>
      <c r="F12" s="9">
        <f t="shared" si="0"/>
        <v>78.333333333333329</v>
      </c>
      <c r="G12" s="8" t="s">
        <v>33</v>
      </c>
    </row>
  </sheetData>
  <mergeCells count="1">
    <mergeCell ref="A1:G1"/>
  </mergeCells>
  <phoneticPr fontId="6" type="noConversion"/>
  <conditionalFormatting sqref="A4:G12">
    <cfRule type="expression" dxfId="1" priority="1">
      <formula>C4&lt;90</formula>
    </cfRule>
    <cfRule type="expression" dxfId="0" priority="2">
      <formula>C4&gt;=90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zoomScaleNormal="100" workbookViewId="0">
      <selection activeCell="O15" sqref="O15"/>
    </sheetView>
  </sheetViews>
  <sheetFormatPr defaultRowHeight="17" x14ac:dyDescent="0.45"/>
  <cols>
    <col min="1" max="1025" width="8.4140625" customWidth="1"/>
  </cols>
  <sheetData>
    <row r="1" spans="1:7" x14ac:dyDescent="0.45">
      <c r="A1" t="s">
        <v>47</v>
      </c>
    </row>
    <row r="3" spans="1:7" x14ac:dyDescent="0.45">
      <c r="A3" t="s">
        <v>197</v>
      </c>
      <c r="B3" t="s">
        <v>290</v>
      </c>
      <c r="C3" t="s">
        <v>291</v>
      </c>
      <c r="D3" t="s">
        <v>292</v>
      </c>
      <c r="E3" t="s">
        <v>293</v>
      </c>
      <c r="F3" t="s">
        <v>294</v>
      </c>
      <c r="G3" t="s">
        <v>295</v>
      </c>
    </row>
    <row r="4" spans="1:7" x14ac:dyDescent="0.45">
      <c r="A4" t="s">
        <v>296</v>
      </c>
      <c r="B4">
        <v>16</v>
      </c>
      <c r="C4">
        <v>17</v>
      </c>
      <c r="D4">
        <v>40</v>
      </c>
      <c r="E4">
        <v>4</v>
      </c>
      <c r="F4">
        <v>77</v>
      </c>
      <c r="G4" t="s">
        <v>12</v>
      </c>
    </row>
    <row r="5" spans="1:7" x14ac:dyDescent="0.45">
      <c r="A5" t="s">
        <v>297</v>
      </c>
      <c r="B5">
        <v>15</v>
      </c>
      <c r="C5">
        <v>14</v>
      </c>
      <c r="D5">
        <v>30</v>
      </c>
      <c r="E5">
        <v>3</v>
      </c>
      <c r="F5">
        <v>62</v>
      </c>
      <c r="G5" t="s">
        <v>298</v>
      </c>
    </row>
    <row r="6" spans="1:7" x14ac:dyDescent="0.45">
      <c r="A6" t="s">
        <v>299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14</v>
      </c>
    </row>
    <row r="7" spans="1:7" x14ac:dyDescent="0.45">
      <c r="A7" t="s">
        <v>300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14</v>
      </c>
    </row>
    <row r="8" spans="1:7" x14ac:dyDescent="0.45">
      <c r="A8" t="s">
        <v>301</v>
      </c>
      <c r="B8">
        <v>12</v>
      </c>
      <c r="C8">
        <v>12</v>
      </c>
      <c r="D8">
        <v>38</v>
      </c>
      <c r="E8">
        <v>3</v>
      </c>
      <c r="F8">
        <v>65</v>
      </c>
      <c r="G8" t="s">
        <v>298</v>
      </c>
    </row>
    <row r="9" spans="1:7" x14ac:dyDescent="0.45">
      <c r="A9" t="s">
        <v>302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303</v>
      </c>
    </row>
    <row r="10" spans="1:7" x14ac:dyDescent="0.45">
      <c r="A10" t="s">
        <v>304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298</v>
      </c>
    </row>
    <row r="11" spans="1:7" x14ac:dyDescent="0.45">
      <c r="A11" t="s">
        <v>305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12</v>
      </c>
    </row>
    <row r="12" spans="1:7" x14ac:dyDescent="0.45">
      <c r="A12" t="s">
        <v>306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14</v>
      </c>
    </row>
    <row r="13" spans="1:7" x14ac:dyDescent="0.45">
      <c r="A13" t="s">
        <v>29</v>
      </c>
      <c r="B13">
        <v>15.44</v>
      </c>
      <c r="C13">
        <v>15.44</v>
      </c>
      <c r="D13">
        <v>39.67</v>
      </c>
      <c r="E13">
        <v>3.22</v>
      </c>
    </row>
    <row r="14" spans="1:7" x14ac:dyDescent="0.45">
      <c r="A14" t="s">
        <v>307</v>
      </c>
      <c r="B14">
        <v>19</v>
      </c>
      <c r="C14">
        <v>18</v>
      </c>
      <c r="D14">
        <v>49</v>
      </c>
      <c r="E14">
        <v>4</v>
      </c>
    </row>
  </sheetData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5"/>
  <sheetViews>
    <sheetView tabSelected="1" topLeftCell="A10" zoomScaleNormal="100" workbookViewId="0">
      <selection activeCell="G32" sqref="G32"/>
    </sheetView>
  </sheetViews>
  <sheetFormatPr defaultRowHeight="17" x14ac:dyDescent="0.45"/>
  <cols>
    <col min="1" max="3" width="8.4140625" customWidth="1"/>
    <col min="4" max="4" width="10.75" customWidth="1"/>
    <col min="5" max="8" width="8.4140625" customWidth="1"/>
    <col min="9" max="9" width="10.4140625" customWidth="1"/>
    <col min="10" max="1025" width="8.4140625" customWidth="1"/>
  </cols>
  <sheetData>
    <row r="1" spans="1:11" x14ac:dyDescent="0.45">
      <c r="A1" s="10" t="s">
        <v>48</v>
      </c>
      <c r="B1" s="6" t="s">
        <v>49</v>
      </c>
      <c r="F1" s="10" t="s">
        <v>50</v>
      </c>
      <c r="G1" s="6" t="s">
        <v>51</v>
      </c>
    </row>
    <row r="2" spans="1:11" x14ac:dyDescent="0.45">
      <c r="A2" s="8" t="s">
        <v>2</v>
      </c>
      <c r="B2" s="8" t="s">
        <v>52</v>
      </c>
      <c r="C2" s="8" t="s">
        <v>53</v>
      </c>
      <c r="D2" s="8" t="s">
        <v>54</v>
      </c>
      <c r="F2" s="8" t="s">
        <v>55</v>
      </c>
      <c r="G2" s="8" t="s">
        <v>56</v>
      </c>
      <c r="H2" s="8" t="s">
        <v>57</v>
      </c>
      <c r="I2" s="11" t="s">
        <v>8</v>
      </c>
    </row>
    <row r="3" spans="1:11" x14ac:dyDescent="0.45">
      <c r="A3" s="8" t="s">
        <v>58</v>
      </c>
      <c r="B3" s="8" t="s">
        <v>59</v>
      </c>
      <c r="C3" s="8">
        <v>72</v>
      </c>
      <c r="D3" s="8">
        <v>88</v>
      </c>
      <c r="F3" s="8" t="s">
        <v>60</v>
      </c>
      <c r="G3" s="12">
        <v>15782</v>
      </c>
      <c r="H3" s="8">
        <v>7</v>
      </c>
      <c r="I3" s="8" t="str">
        <f>IF(OR(G3&gt;AVERAGE(G3:G12),H3&gt;=5,),"우수영업소","")</f>
        <v>우수영업소</v>
      </c>
    </row>
    <row r="4" spans="1:11" x14ac:dyDescent="0.45">
      <c r="A4" s="8" t="s">
        <v>61</v>
      </c>
      <c r="B4" s="8" t="s">
        <v>62</v>
      </c>
      <c r="C4" s="8">
        <v>82</v>
      </c>
      <c r="D4" s="8">
        <v>70</v>
      </c>
      <c r="F4" s="8" t="s">
        <v>63</v>
      </c>
      <c r="G4" s="12">
        <v>12587</v>
      </c>
      <c r="H4" s="8">
        <v>3</v>
      </c>
      <c r="I4" s="8" t="str">
        <f t="shared" ref="I4:I12" si="0">IF(OR(G4&gt;AVERAGE(G4:G13),H4&gt;=5,),"우수영업소","")</f>
        <v/>
      </c>
    </row>
    <row r="5" spans="1:11" x14ac:dyDescent="0.45">
      <c r="A5" s="8" t="s">
        <v>64</v>
      </c>
      <c r="B5" s="8" t="s">
        <v>65</v>
      </c>
      <c r="C5" s="8">
        <v>98</v>
      </c>
      <c r="D5" s="8">
        <v>80</v>
      </c>
      <c r="F5" s="8" t="s">
        <v>66</v>
      </c>
      <c r="G5" s="12">
        <v>26587</v>
      </c>
      <c r="H5" s="8">
        <v>4</v>
      </c>
      <c r="I5" s="8" t="str">
        <f t="shared" si="0"/>
        <v/>
      </c>
    </row>
    <row r="6" spans="1:11" x14ac:dyDescent="0.45">
      <c r="A6" s="8" t="s">
        <v>67</v>
      </c>
      <c r="B6" s="8" t="s">
        <v>62</v>
      </c>
      <c r="C6" s="8">
        <v>76</v>
      </c>
      <c r="D6" s="8">
        <v>94</v>
      </c>
      <c r="F6" s="8" t="s">
        <v>68</v>
      </c>
      <c r="G6" s="12">
        <v>31587</v>
      </c>
      <c r="H6" s="8">
        <v>2</v>
      </c>
      <c r="I6" s="8" t="str">
        <f t="shared" si="0"/>
        <v>우수영업소</v>
      </c>
    </row>
    <row r="7" spans="1:11" x14ac:dyDescent="0.45">
      <c r="A7" s="8" t="s">
        <v>69</v>
      </c>
      <c r="B7" s="8" t="s">
        <v>59</v>
      </c>
      <c r="C7" s="8">
        <v>68</v>
      </c>
      <c r="D7" s="8">
        <v>74</v>
      </c>
      <c r="F7" s="8" t="s">
        <v>70</v>
      </c>
      <c r="G7" s="12">
        <v>14876</v>
      </c>
      <c r="H7" s="8">
        <v>3</v>
      </c>
      <c r="I7" s="8" t="str">
        <f t="shared" si="0"/>
        <v/>
      </c>
    </row>
    <row r="8" spans="1:11" x14ac:dyDescent="0.45">
      <c r="A8" s="8" t="s">
        <v>71</v>
      </c>
      <c r="B8" s="8" t="s">
        <v>59</v>
      </c>
      <c r="C8" s="8">
        <v>84</v>
      </c>
      <c r="D8" s="8">
        <v>90</v>
      </c>
      <c r="F8" s="8" t="s">
        <v>72</v>
      </c>
      <c r="G8" s="12">
        <v>12578</v>
      </c>
      <c r="H8" s="8">
        <v>4</v>
      </c>
      <c r="I8" s="8" t="str">
        <f t="shared" si="0"/>
        <v/>
      </c>
    </row>
    <row r="9" spans="1:11" x14ac:dyDescent="0.45">
      <c r="A9" s="8" t="s">
        <v>73</v>
      </c>
      <c r="B9" s="8" t="s">
        <v>62</v>
      </c>
      <c r="C9" s="8">
        <v>58</v>
      </c>
      <c r="D9" s="8">
        <v>64</v>
      </c>
      <c r="F9" s="8" t="s">
        <v>74</v>
      </c>
      <c r="G9" s="12">
        <v>25401</v>
      </c>
      <c r="H9" s="8">
        <v>2</v>
      </c>
      <c r="I9" s="8" t="str">
        <f t="shared" si="0"/>
        <v>우수영업소</v>
      </c>
    </row>
    <row r="10" spans="1:11" x14ac:dyDescent="0.45">
      <c r="A10" s="8" t="s">
        <v>75</v>
      </c>
      <c r="B10" s="8" t="s">
        <v>59</v>
      </c>
      <c r="C10" s="8">
        <v>78</v>
      </c>
      <c r="D10" s="8">
        <v>82</v>
      </c>
      <c r="F10" s="8" t="s">
        <v>76</v>
      </c>
      <c r="G10" s="12">
        <v>32874</v>
      </c>
      <c r="H10" s="8">
        <v>5</v>
      </c>
      <c r="I10" s="8" t="str">
        <f t="shared" si="0"/>
        <v>우수영업소</v>
      </c>
    </row>
    <row r="11" spans="1:11" x14ac:dyDescent="0.45">
      <c r="A11" s="2" t="s">
        <v>77</v>
      </c>
      <c r="B11" s="2"/>
      <c r="C11" s="8">
        <f>ROUNDUP(_xlfn.STDEV.S(C3,C3:C10),2)</f>
        <v>11.22</v>
      </c>
      <c r="D11" s="8">
        <f>ROUNDUP(_xlfn.STDEV.S(D3,D3:D10),2)</f>
        <v>10.06</v>
      </c>
      <c r="F11" s="8" t="s">
        <v>78</v>
      </c>
      <c r="G11" s="12">
        <v>58755</v>
      </c>
      <c r="H11" s="8">
        <v>1</v>
      </c>
      <c r="I11" s="8" t="str">
        <f t="shared" si="0"/>
        <v>우수영업소</v>
      </c>
    </row>
    <row r="12" spans="1:11" x14ac:dyDescent="0.45">
      <c r="A12" s="2" t="s">
        <v>79</v>
      </c>
      <c r="B12" s="2"/>
      <c r="C12" s="8">
        <f>ROUNDUP(_xlfn.VAR.S(C3,C3:C10),2)</f>
        <v>125.78</v>
      </c>
      <c r="D12" s="8">
        <f>ROUNDUP(_xlfn.VAR.S(D3,D3:D10),2)</f>
        <v>101.12</v>
      </c>
      <c r="F12" s="8" t="s">
        <v>80</v>
      </c>
      <c r="G12" s="12">
        <v>15825</v>
      </c>
      <c r="H12" s="8">
        <v>3</v>
      </c>
      <c r="I12" s="8" t="str">
        <f t="shared" si="0"/>
        <v>우수영업소</v>
      </c>
    </row>
    <row r="13" spans="1:11" x14ac:dyDescent="0.45">
      <c r="K13" s="29"/>
    </row>
    <row r="14" spans="1:11" x14ac:dyDescent="0.45">
      <c r="A14" s="10" t="s">
        <v>81</v>
      </c>
      <c r="B14" s="6" t="s">
        <v>82</v>
      </c>
      <c r="F14" s="10" t="s">
        <v>83</v>
      </c>
      <c r="G14" s="6" t="s">
        <v>84</v>
      </c>
    </row>
    <row r="15" spans="1:11" x14ac:dyDescent="0.45">
      <c r="A15" s="8" t="s">
        <v>85</v>
      </c>
      <c r="B15" s="8" t="s">
        <v>86</v>
      </c>
      <c r="C15" s="8" t="s">
        <v>87</v>
      </c>
      <c r="D15" s="11" t="s">
        <v>30</v>
      </c>
      <c r="F15" s="13"/>
      <c r="G15" s="12" t="s">
        <v>60</v>
      </c>
      <c r="H15" s="12" t="s">
        <v>63</v>
      </c>
      <c r="I15" s="12" t="s">
        <v>88</v>
      </c>
      <c r="J15" s="12" t="s">
        <v>89</v>
      </c>
    </row>
    <row r="16" spans="1:11" x14ac:dyDescent="0.45">
      <c r="A16" s="8">
        <v>1046001</v>
      </c>
      <c r="B16" s="8" t="s">
        <v>90</v>
      </c>
      <c r="C16" s="8">
        <v>91</v>
      </c>
      <c r="D16" s="8" t="e">
        <f>CHOOSE(_xlfn.RANK.EQ(C16,C16:C24),"1등","2등","3등","")</f>
        <v>#VALUE!</v>
      </c>
      <c r="F16" s="12" t="s">
        <v>60</v>
      </c>
      <c r="G16" s="12">
        <v>4000</v>
      </c>
      <c r="H16" s="12">
        <v>5000</v>
      </c>
      <c r="I16" s="12">
        <v>6500</v>
      </c>
      <c r="J16" s="12">
        <v>10000</v>
      </c>
    </row>
    <row r="17" spans="1:10" x14ac:dyDescent="0.45">
      <c r="A17" s="8">
        <v>1046002</v>
      </c>
      <c r="B17" s="8" t="s">
        <v>91</v>
      </c>
      <c r="C17" s="8">
        <v>88</v>
      </c>
      <c r="D17" s="8"/>
      <c r="F17" s="12" t="s">
        <v>63</v>
      </c>
      <c r="G17" s="12">
        <v>5000</v>
      </c>
      <c r="H17" s="12">
        <v>4000</v>
      </c>
      <c r="I17" s="12">
        <v>5500</v>
      </c>
      <c r="J17" s="12">
        <v>9000</v>
      </c>
    </row>
    <row r="18" spans="1:10" x14ac:dyDescent="0.45">
      <c r="A18" s="8">
        <v>1046003</v>
      </c>
      <c r="B18" s="8" t="s">
        <v>92</v>
      </c>
      <c r="C18" s="8">
        <v>95</v>
      </c>
      <c r="D18" s="8"/>
      <c r="F18" s="12" t="s">
        <v>88</v>
      </c>
      <c r="G18" s="12">
        <v>6500</v>
      </c>
      <c r="H18" s="12">
        <v>5500</v>
      </c>
      <c r="I18" s="12">
        <v>4000</v>
      </c>
      <c r="J18" s="12">
        <v>7500</v>
      </c>
    </row>
    <row r="19" spans="1:10" x14ac:dyDescent="0.45">
      <c r="A19" s="8">
        <v>1046004</v>
      </c>
      <c r="B19" s="8" t="s">
        <v>93</v>
      </c>
      <c r="C19" s="8">
        <v>90</v>
      </c>
      <c r="D19" s="8"/>
      <c r="F19" s="12" t="s">
        <v>89</v>
      </c>
      <c r="G19" s="12">
        <v>10000</v>
      </c>
      <c r="H19" s="12">
        <v>9000</v>
      </c>
      <c r="I19" s="12">
        <v>7500</v>
      </c>
      <c r="J19" s="12">
        <v>7000</v>
      </c>
    </row>
    <row r="20" spans="1:10" x14ac:dyDescent="0.45">
      <c r="A20" s="8">
        <v>1046005</v>
      </c>
      <c r="B20" s="8" t="s">
        <v>94</v>
      </c>
      <c r="C20" s="8">
        <v>94</v>
      </c>
      <c r="D20" s="8"/>
    </row>
    <row r="21" spans="1:10" x14ac:dyDescent="0.45">
      <c r="A21" s="8">
        <v>1046006</v>
      </c>
      <c r="B21" s="8" t="s">
        <v>95</v>
      </c>
      <c r="C21" s="8">
        <v>92</v>
      </c>
      <c r="D21" s="8"/>
      <c r="F21" s="14" t="s">
        <v>96</v>
      </c>
    </row>
    <row r="22" spans="1:10" x14ac:dyDescent="0.45">
      <c r="A22" s="8">
        <v>1046007</v>
      </c>
      <c r="B22" s="8" t="s">
        <v>97</v>
      </c>
      <c r="C22" s="8">
        <v>89</v>
      </c>
      <c r="D22" s="8"/>
      <c r="F22" s="8" t="s">
        <v>98</v>
      </c>
      <c r="G22" s="8" t="s">
        <v>60</v>
      </c>
      <c r="H22" s="8" t="s">
        <v>63</v>
      </c>
      <c r="I22" s="8" t="s">
        <v>88</v>
      </c>
      <c r="J22" s="8" t="s">
        <v>89</v>
      </c>
    </row>
    <row r="23" spans="1:10" x14ac:dyDescent="0.45">
      <c r="A23" s="8">
        <v>1046008</v>
      </c>
      <c r="B23" s="8" t="s">
        <v>99</v>
      </c>
      <c r="C23" s="8">
        <v>97</v>
      </c>
      <c r="D23" s="8"/>
      <c r="F23" s="8" t="s">
        <v>100</v>
      </c>
      <c r="G23" s="8">
        <v>1</v>
      </c>
      <c r="H23" s="8">
        <v>2</v>
      </c>
      <c r="I23" s="8">
        <v>3</v>
      </c>
      <c r="J23" s="8">
        <v>4</v>
      </c>
    </row>
    <row r="24" spans="1:10" x14ac:dyDescent="0.45">
      <c r="A24" s="8">
        <v>1046009</v>
      </c>
      <c r="B24" s="8" t="s">
        <v>101</v>
      </c>
      <c r="C24" s="8">
        <v>87</v>
      </c>
      <c r="D24" s="8"/>
    </row>
    <row r="25" spans="1:10" x14ac:dyDescent="0.45">
      <c r="H25" s="8" t="s">
        <v>102</v>
      </c>
      <c r="I25" s="8" t="s">
        <v>103</v>
      </c>
      <c r="J25" s="11" t="s">
        <v>104</v>
      </c>
    </row>
    <row r="26" spans="1:10" x14ac:dyDescent="0.45">
      <c r="A26" s="10" t="s">
        <v>105</v>
      </c>
      <c r="B26" s="6" t="s">
        <v>106</v>
      </c>
      <c r="H26" s="8" t="s">
        <v>63</v>
      </c>
      <c r="I26" s="8" t="s">
        <v>89</v>
      </c>
      <c r="J26" s="12"/>
    </row>
    <row r="27" spans="1:10" x14ac:dyDescent="0.45">
      <c r="A27" s="8" t="s">
        <v>107</v>
      </c>
      <c r="B27" s="8" t="s">
        <v>108</v>
      </c>
      <c r="C27" s="8" t="s">
        <v>109</v>
      </c>
      <c r="D27" s="8" t="s">
        <v>110</v>
      </c>
      <c r="E27" s="11" t="s">
        <v>111</v>
      </c>
    </row>
    <row r="28" spans="1:10" x14ac:dyDescent="0.45">
      <c r="A28" s="8" t="s">
        <v>112</v>
      </c>
      <c r="B28" s="8" t="s">
        <v>113</v>
      </c>
      <c r="C28" s="8" t="s">
        <v>114</v>
      </c>
      <c r="D28" s="15">
        <v>41044</v>
      </c>
      <c r="E28" s="16">
        <f>2000+MID(A28,3,2)-YEAR(D28)</f>
        <v>9</v>
      </c>
    </row>
    <row r="29" spans="1:10" x14ac:dyDescent="0.45">
      <c r="A29" s="8" t="s">
        <v>115</v>
      </c>
      <c r="B29" s="8" t="s">
        <v>116</v>
      </c>
      <c r="C29" s="8" t="s">
        <v>117</v>
      </c>
      <c r="D29" s="15">
        <v>42713</v>
      </c>
      <c r="E29" s="16">
        <f t="shared" ref="E29:E35" si="1">2000+MID(A29,3,2)-YEAR(D29)</f>
        <v>6</v>
      </c>
    </row>
    <row r="30" spans="1:10" x14ac:dyDescent="0.45">
      <c r="A30" s="8" t="s">
        <v>118</v>
      </c>
      <c r="B30" s="8" t="s">
        <v>119</v>
      </c>
      <c r="C30" s="8" t="s">
        <v>114</v>
      </c>
      <c r="D30" s="15">
        <v>40443</v>
      </c>
      <c r="E30" s="16">
        <f t="shared" si="1"/>
        <v>10</v>
      </c>
    </row>
    <row r="31" spans="1:10" x14ac:dyDescent="0.45">
      <c r="A31" s="8" t="s">
        <v>120</v>
      </c>
      <c r="B31" s="8" t="s">
        <v>121</v>
      </c>
      <c r="C31" s="8" t="s">
        <v>114</v>
      </c>
      <c r="D31" s="15">
        <v>43472</v>
      </c>
      <c r="E31" s="16">
        <f t="shared" si="1"/>
        <v>3</v>
      </c>
    </row>
    <row r="32" spans="1:10" x14ac:dyDescent="0.45">
      <c r="A32" s="8" t="s">
        <v>122</v>
      </c>
      <c r="B32" s="8" t="s">
        <v>123</v>
      </c>
      <c r="C32" s="8" t="s">
        <v>117</v>
      </c>
      <c r="D32" s="15">
        <v>41942</v>
      </c>
      <c r="E32" s="16">
        <f t="shared" si="1"/>
        <v>7</v>
      </c>
    </row>
    <row r="33" spans="1:5" x14ac:dyDescent="0.45">
      <c r="A33" s="8" t="s">
        <v>124</v>
      </c>
      <c r="B33" s="8" t="s">
        <v>125</v>
      </c>
      <c r="C33" s="8" t="s">
        <v>117</v>
      </c>
      <c r="D33" s="15">
        <v>44003</v>
      </c>
      <c r="E33" s="16">
        <f t="shared" si="1"/>
        <v>2</v>
      </c>
    </row>
    <row r="34" spans="1:5" x14ac:dyDescent="0.45">
      <c r="A34" s="8" t="s">
        <v>126</v>
      </c>
      <c r="B34" s="8" t="s">
        <v>127</v>
      </c>
      <c r="C34" s="8" t="s">
        <v>114</v>
      </c>
      <c r="D34" s="15">
        <v>42769</v>
      </c>
      <c r="E34" s="16">
        <f t="shared" si="1"/>
        <v>3</v>
      </c>
    </row>
    <row r="35" spans="1:5" x14ac:dyDescent="0.45">
      <c r="A35" s="8" t="s">
        <v>128</v>
      </c>
      <c r="B35" s="8" t="s">
        <v>129</v>
      </c>
      <c r="C35" s="8" t="s">
        <v>114</v>
      </c>
      <c r="D35" s="15">
        <v>41502</v>
      </c>
      <c r="E35" s="16">
        <f t="shared" si="1"/>
        <v>8</v>
      </c>
    </row>
  </sheetData>
  <mergeCells count="2">
    <mergeCell ref="A11:B11"/>
    <mergeCell ref="A12:B12"/>
  </mergeCells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"/>
  <sheetViews>
    <sheetView zoomScaleNormal="100" workbookViewId="0">
      <selection activeCell="G8" sqref="G8"/>
    </sheetView>
  </sheetViews>
  <sheetFormatPr defaultRowHeight="17" x14ac:dyDescent="0.45"/>
  <cols>
    <col min="1" max="7" width="8.4140625" customWidth="1"/>
    <col min="8" max="8" width="10.4140625" customWidth="1"/>
    <col min="9" max="1025" width="8.4140625" customWidth="1"/>
  </cols>
  <sheetData>
    <row r="1" spans="1:9" ht="21" x14ac:dyDescent="0.45">
      <c r="A1" s="3" t="s">
        <v>130</v>
      </c>
      <c r="B1" s="3"/>
      <c r="C1" s="3"/>
      <c r="D1" s="3"/>
      <c r="E1" s="3"/>
      <c r="F1" s="3"/>
      <c r="G1" s="3"/>
      <c r="H1" s="3"/>
      <c r="I1" s="3"/>
    </row>
    <row r="3" spans="1:9" x14ac:dyDescent="0.45">
      <c r="A3" s="8" t="s">
        <v>131</v>
      </c>
      <c r="B3" s="8" t="s">
        <v>132</v>
      </c>
      <c r="C3" s="8" t="s">
        <v>133</v>
      </c>
      <c r="D3" s="8" t="s">
        <v>134</v>
      </c>
      <c r="E3" s="8" t="s">
        <v>135</v>
      </c>
      <c r="F3" s="8" t="s">
        <v>136</v>
      </c>
      <c r="G3" s="8" t="s">
        <v>137</v>
      </c>
      <c r="H3" s="8" t="s">
        <v>138</v>
      </c>
      <c r="I3" s="8" t="s">
        <v>139</v>
      </c>
    </row>
    <row r="4" spans="1:9" x14ac:dyDescent="0.45">
      <c r="A4" s="8" t="s">
        <v>142</v>
      </c>
      <c r="B4" s="8" t="s">
        <v>143</v>
      </c>
      <c r="C4" s="17" t="s">
        <v>141</v>
      </c>
      <c r="D4" s="12">
        <v>3000</v>
      </c>
      <c r="E4" s="12">
        <v>16000</v>
      </c>
      <c r="F4" s="12">
        <v>3200</v>
      </c>
      <c r="G4" s="12">
        <v>7200</v>
      </c>
      <c r="H4" s="8">
        <v>0.1</v>
      </c>
      <c r="I4" s="12">
        <v>6480</v>
      </c>
    </row>
    <row r="5" spans="1:9" x14ac:dyDescent="0.45">
      <c r="A5" s="8" t="s">
        <v>149</v>
      </c>
      <c r="B5" s="8" t="s">
        <v>143</v>
      </c>
      <c r="C5" s="8" t="s">
        <v>148</v>
      </c>
      <c r="D5" s="18">
        <v>4000</v>
      </c>
      <c r="E5" s="12">
        <v>5000</v>
      </c>
      <c r="F5" s="12">
        <v>1000</v>
      </c>
      <c r="G5" s="12">
        <v>5000</v>
      </c>
      <c r="H5" s="8">
        <v>0.05</v>
      </c>
      <c r="I5" s="12">
        <v>4750</v>
      </c>
    </row>
    <row r="6" spans="1:9" x14ac:dyDescent="0.45">
      <c r="A6" s="8" t="s">
        <v>21</v>
      </c>
      <c r="B6" s="8" t="s">
        <v>140</v>
      </c>
      <c r="C6" s="17" t="s">
        <v>141</v>
      </c>
      <c r="D6" s="12">
        <v>3000</v>
      </c>
      <c r="E6" s="12">
        <v>7000</v>
      </c>
      <c r="F6" s="12">
        <v>1400</v>
      </c>
      <c r="G6" s="12">
        <v>4400</v>
      </c>
      <c r="H6" s="8">
        <v>0.05</v>
      </c>
      <c r="I6" s="12">
        <v>4180</v>
      </c>
    </row>
    <row r="7" spans="1:9" x14ac:dyDescent="0.45">
      <c r="A7" s="8" t="s">
        <v>153</v>
      </c>
      <c r="B7" s="8" t="s">
        <v>140</v>
      </c>
      <c r="C7" s="8" t="s">
        <v>148</v>
      </c>
      <c r="D7" s="18">
        <v>4000</v>
      </c>
      <c r="E7" s="12">
        <v>3000</v>
      </c>
      <c r="F7" s="12">
        <v>600</v>
      </c>
      <c r="G7" s="12">
        <v>4600</v>
      </c>
      <c r="H7" s="8">
        <v>0.05</v>
      </c>
      <c r="I7" s="12">
        <v>4370</v>
      </c>
    </row>
    <row r="8" spans="1:9" x14ac:dyDescent="0.45">
      <c r="A8" s="8" t="s">
        <v>154</v>
      </c>
      <c r="B8" s="8" t="s">
        <v>140</v>
      </c>
      <c r="C8" s="17" t="s">
        <v>146</v>
      </c>
      <c r="D8" s="12">
        <v>1000</v>
      </c>
      <c r="E8" s="12">
        <v>32000</v>
      </c>
      <c r="F8" s="12">
        <v>6400</v>
      </c>
      <c r="G8" s="12">
        <v>9400</v>
      </c>
      <c r="H8" s="8">
        <v>0.15</v>
      </c>
      <c r="I8" s="12">
        <v>7990</v>
      </c>
    </row>
    <row r="9" spans="1:9" x14ac:dyDescent="0.45">
      <c r="A9" s="8" t="s">
        <v>144</v>
      </c>
      <c r="B9" s="8" t="s">
        <v>145</v>
      </c>
      <c r="C9" s="17" t="s">
        <v>146</v>
      </c>
      <c r="D9" s="12">
        <v>1000</v>
      </c>
      <c r="E9" s="12">
        <v>6000</v>
      </c>
      <c r="F9" s="12">
        <v>1200</v>
      </c>
      <c r="G9" s="12">
        <v>2200</v>
      </c>
      <c r="H9" s="8">
        <v>0</v>
      </c>
      <c r="I9" s="12">
        <v>2200</v>
      </c>
    </row>
    <row r="10" spans="1:9" x14ac:dyDescent="0.45">
      <c r="A10" s="8" t="s">
        <v>147</v>
      </c>
      <c r="B10" s="8" t="s">
        <v>145</v>
      </c>
      <c r="C10" s="8" t="s">
        <v>148</v>
      </c>
      <c r="D10" s="18">
        <v>4000</v>
      </c>
      <c r="E10" s="12">
        <v>22000</v>
      </c>
      <c r="F10" s="12">
        <v>4400</v>
      </c>
      <c r="G10" s="12">
        <v>8400</v>
      </c>
      <c r="H10" s="8">
        <v>0.1</v>
      </c>
      <c r="I10" s="12">
        <v>7560</v>
      </c>
    </row>
    <row r="11" spans="1:9" x14ac:dyDescent="0.45">
      <c r="A11" s="8" t="s">
        <v>150</v>
      </c>
      <c r="B11" s="8" t="s">
        <v>151</v>
      </c>
      <c r="C11" s="8" t="s">
        <v>152</v>
      </c>
      <c r="D11" s="18">
        <v>5000</v>
      </c>
      <c r="E11" s="12">
        <v>28000</v>
      </c>
      <c r="F11" s="12">
        <v>5600</v>
      </c>
      <c r="G11" s="12">
        <v>10600</v>
      </c>
      <c r="H11" s="8">
        <v>0.15</v>
      </c>
      <c r="I11" s="12">
        <v>9010</v>
      </c>
    </row>
    <row r="12" spans="1:9" x14ac:dyDescent="0.45">
      <c r="A12" s="8" t="s">
        <v>155</v>
      </c>
      <c r="B12" s="8" t="s">
        <v>151</v>
      </c>
      <c r="C12" s="17" t="s">
        <v>141</v>
      </c>
      <c r="D12" s="12">
        <v>1000</v>
      </c>
      <c r="E12" s="12">
        <v>15000</v>
      </c>
      <c r="F12" s="12">
        <v>3000</v>
      </c>
      <c r="G12" s="12">
        <v>4000</v>
      </c>
      <c r="H12" s="8">
        <v>0.05</v>
      </c>
      <c r="I12" s="12">
        <v>3800</v>
      </c>
    </row>
  </sheetData>
  <sortState xmlns:xlrd2="http://schemas.microsoft.com/office/spreadsheetml/2017/richdata2" ref="A4:I12">
    <sortCondition ref="B4:B12" customList="서초,종로,강남,강북"/>
    <sortCondition sortBy="cellColor" ref="B4:B12" dxfId="5"/>
  </sortState>
  <mergeCells count="1">
    <mergeCell ref="A1:I1"/>
  </mergeCells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2"/>
  <sheetViews>
    <sheetView zoomScaleNormal="100" workbookViewId="0">
      <selection activeCell="F26" sqref="F26"/>
    </sheetView>
  </sheetViews>
  <sheetFormatPr defaultRowHeight="17" x14ac:dyDescent="0.45"/>
  <cols>
    <col min="1" max="1" width="12.5" bestFit="1" customWidth="1"/>
    <col min="2" max="2" width="8.9140625" bestFit="1" customWidth="1"/>
    <col min="3" max="3" width="7.6640625" bestFit="1" customWidth="1"/>
    <col min="4" max="5" width="10.75" bestFit="1" customWidth="1"/>
    <col min="6" max="6" width="8.08203125" bestFit="1" customWidth="1"/>
    <col min="7" max="1025" width="8.4140625" customWidth="1"/>
  </cols>
  <sheetData>
    <row r="1" spans="1:9" ht="21" x14ac:dyDescent="0.45">
      <c r="A1" s="3" t="s">
        <v>156</v>
      </c>
      <c r="B1" s="3"/>
      <c r="C1" s="3"/>
      <c r="D1" s="3"/>
      <c r="E1" s="3"/>
      <c r="F1" s="3"/>
      <c r="G1" s="3"/>
      <c r="H1" s="3"/>
      <c r="I1" s="3"/>
    </row>
    <row r="3" spans="1:9" x14ac:dyDescent="0.45">
      <c r="A3" s="8" t="s">
        <v>157</v>
      </c>
      <c r="B3" s="8" t="s">
        <v>2</v>
      </c>
      <c r="C3" s="8" t="s">
        <v>158</v>
      </c>
      <c r="D3" s="8" t="s">
        <v>159</v>
      </c>
      <c r="E3" s="8" t="s">
        <v>160</v>
      </c>
      <c r="F3" s="8" t="s">
        <v>161</v>
      </c>
      <c r="G3" s="8" t="s">
        <v>162</v>
      </c>
      <c r="H3" s="8" t="s">
        <v>163</v>
      </c>
      <c r="I3" s="8" t="s">
        <v>164</v>
      </c>
    </row>
    <row r="4" spans="1:9" x14ac:dyDescent="0.45">
      <c r="A4" s="8" t="s">
        <v>165</v>
      </c>
      <c r="B4" s="8" t="s">
        <v>166</v>
      </c>
      <c r="C4" s="8" t="s">
        <v>167</v>
      </c>
      <c r="D4" s="12">
        <v>9600</v>
      </c>
      <c r="E4" s="12">
        <v>15000</v>
      </c>
      <c r="F4" s="12">
        <v>10000</v>
      </c>
      <c r="G4" s="12">
        <f t="shared" ref="G4:G12" si="0">SUM(D4:F4)</f>
        <v>34600</v>
      </c>
      <c r="H4" s="12">
        <v>2768</v>
      </c>
      <c r="I4" s="8">
        <f t="shared" ref="I4:I12" si="1">_xlfn.RANK.EQ(H4,$H$4:$H$12)</f>
        <v>1</v>
      </c>
    </row>
    <row r="5" spans="1:9" x14ac:dyDescent="0.45">
      <c r="A5" s="8" t="s">
        <v>168</v>
      </c>
      <c r="B5" s="8" t="s">
        <v>169</v>
      </c>
      <c r="C5" s="8" t="s">
        <v>170</v>
      </c>
      <c r="D5" s="12">
        <v>8400</v>
      </c>
      <c r="E5" s="12">
        <v>8500</v>
      </c>
      <c r="F5" s="12">
        <v>4000</v>
      </c>
      <c r="G5" s="12">
        <f t="shared" si="0"/>
        <v>20900</v>
      </c>
      <c r="H5" s="12">
        <v>1254</v>
      </c>
      <c r="I5" s="8">
        <f t="shared" si="1"/>
        <v>4</v>
      </c>
    </row>
    <row r="6" spans="1:9" x14ac:dyDescent="0.45">
      <c r="A6" s="8" t="s">
        <v>171</v>
      </c>
      <c r="B6" s="8" t="s">
        <v>172</v>
      </c>
      <c r="C6" s="8" t="s">
        <v>173</v>
      </c>
      <c r="D6" s="12">
        <v>9600</v>
      </c>
      <c r="E6" s="12">
        <v>6800</v>
      </c>
      <c r="F6" s="12">
        <v>8000</v>
      </c>
      <c r="G6" s="12">
        <f t="shared" si="0"/>
        <v>24400</v>
      </c>
      <c r="H6" s="12">
        <v>1464</v>
      </c>
      <c r="I6" s="8">
        <f t="shared" si="1"/>
        <v>2</v>
      </c>
    </row>
    <row r="7" spans="1:9" x14ac:dyDescent="0.45">
      <c r="A7" s="8" t="s">
        <v>174</v>
      </c>
      <c r="B7" s="8" t="s">
        <v>175</v>
      </c>
      <c r="C7" s="8" t="s">
        <v>167</v>
      </c>
      <c r="D7" s="12">
        <v>10800</v>
      </c>
      <c r="E7" s="12">
        <v>3400</v>
      </c>
      <c r="F7" s="12">
        <v>6000</v>
      </c>
      <c r="G7" s="12">
        <f t="shared" si="0"/>
        <v>20200</v>
      </c>
      <c r="H7" s="12">
        <v>1212</v>
      </c>
      <c r="I7" s="8">
        <f t="shared" si="1"/>
        <v>5</v>
      </c>
    </row>
    <row r="8" spans="1:9" x14ac:dyDescent="0.45">
      <c r="A8" s="8" t="s">
        <v>176</v>
      </c>
      <c r="B8" s="8" t="s">
        <v>177</v>
      </c>
      <c r="C8" s="8" t="s">
        <v>173</v>
      </c>
      <c r="D8" s="12">
        <v>8400</v>
      </c>
      <c r="E8" s="12">
        <v>5100</v>
      </c>
      <c r="F8" s="12">
        <v>8000</v>
      </c>
      <c r="G8" s="12">
        <f t="shared" si="0"/>
        <v>21500</v>
      </c>
      <c r="H8" s="12">
        <v>1290</v>
      </c>
      <c r="I8" s="8">
        <f t="shared" si="1"/>
        <v>3</v>
      </c>
    </row>
    <row r="9" spans="1:9" x14ac:dyDescent="0.45">
      <c r="A9" s="8" t="s">
        <v>178</v>
      </c>
      <c r="B9" s="8" t="s">
        <v>179</v>
      </c>
      <c r="C9" s="8" t="s">
        <v>173</v>
      </c>
      <c r="D9" s="12">
        <v>4800</v>
      </c>
      <c r="E9" s="12">
        <v>4000</v>
      </c>
      <c r="F9" s="12">
        <v>4000</v>
      </c>
      <c r="G9" s="12">
        <f t="shared" si="0"/>
        <v>12800</v>
      </c>
      <c r="H9" s="12">
        <v>512</v>
      </c>
      <c r="I9" s="8">
        <f t="shared" si="1"/>
        <v>8</v>
      </c>
    </row>
    <row r="10" spans="1:9" x14ac:dyDescent="0.45">
      <c r="A10" s="8" t="s">
        <v>180</v>
      </c>
      <c r="B10" s="8" t="s">
        <v>181</v>
      </c>
      <c r="C10" s="8" t="s">
        <v>170</v>
      </c>
      <c r="D10" s="12">
        <v>3600</v>
      </c>
      <c r="E10" s="12">
        <v>6800</v>
      </c>
      <c r="F10" s="12">
        <v>6000</v>
      </c>
      <c r="G10" s="12">
        <f t="shared" si="0"/>
        <v>16400</v>
      </c>
      <c r="H10" s="12">
        <v>656</v>
      </c>
      <c r="I10" s="8">
        <f t="shared" si="1"/>
        <v>7</v>
      </c>
    </row>
    <row r="11" spans="1:9" x14ac:dyDescent="0.45">
      <c r="A11" s="8" t="s">
        <v>182</v>
      </c>
      <c r="B11" s="8" t="s">
        <v>183</v>
      </c>
      <c r="C11" s="8" t="s">
        <v>170</v>
      </c>
      <c r="D11" s="12">
        <v>3000</v>
      </c>
      <c r="E11" s="12">
        <v>4500</v>
      </c>
      <c r="F11" s="12">
        <v>3400</v>
      </c>
      <c r="G11" s="12">
        <f t="shared" si="0"/>
        <v>10900</v>
      </c>
      <c r="H11" s="12">
        <v>436</v>
      </c>
      <c r="I11" s="8">
        <f t="shared" si="1"/>
        <v>9</v>
      </c>
    </row>
    <row r="12" spans="1:9" x14ac:dyDescent="0.45">
      <c r="A12" s="8" t="s">
        <v>184</v>
      </c>
      <c r="B12" s="8" t="s">
        <v>185</v>
      </c>
      <c r="C12" s="8" t="s">
        <v>167</v>
      </c>
      <c r="D12" s="12">
        <v>2400</v>
      </c>
      <c r="E12" s="12">
        <v>10200</v>
      </c>
      <c r="F12" s="12">
        <v>6000</v>
      </c>
      <c r="G12" s="12">
        <f t="shared" si="0"/>
        <v>18600</v>
      </c>
      <c r="H12" s="12">
        <v>744</v>
      </c>
      <c r="I12" s="8">
        <f t="shared" si="1"/>
        <v>6</v>
      </c>
    </row>
    <row r="13" spans="1:9" x14ac:dyDescent="0.45">
      <c r="A13" s="1" t="s">
        <v>7</v>
      </c>
      <c r="B13" s="1"/>
      <c r="C13" s="1"/>
      <c r="D13" s="19">
        <f>SUM(D4:D12)</f>
        <v>60600</v>
      </c>
      <c r="E13" s="19">
        <f>SUM(E4:E12)</f>
        <v>64300</v>
      </c>
      <c r="F13" s="19">
        <f>SUM(F4:F12)</f>
        <v>55400</v>
      </c>
      <c r="G13" s="19">
        <f>SUM(G4:G12)</f>
        <v>180300</v>
      </c>
      <c r="H13" s="19">
        <f>SUM(H4:H12)</f>
        <v>10336</v>
      </c>
      <c r="I13" s="20"/>
    </row>
    <row r="15" spans="1:9" x14ac:dyDescent="0.45">
      <c r="A15" s="26" t="s">
        <v>2</v>
      </c>
      <c r="B15" t="s">
        <v>309</v>
      </c>
    </row>
    <row r="17" spans="1:3" x14ac:dyDescent="0.45">
      <c r="A17" s="26" t="s">
        <v>310</v>
      </c>
      <c r="B17" s="26" t="s">
        <v>158</v>
      </c>
    </row>
    <row r="18" spans="1:3" x14ac:dyDescent="0.45">
      <c r="A18" s="26" t="s">
        <v>157</v>
      </c>
      <c r="B18" t="s">
        <v>167</v>
      </c>
      <c r="C18" t="s">
        <v>308</v>
      </c>
    </row>
    <row r="19" spans="1:3" x14ac:dyDescent="0.45">
      <c r="A19" t="s">
        <v>165</v>
      </c>
      <c r="B19" s="27">
        <v>2768</v>
      </c>
      <c r="C19" s="27">
        <v>2768</v>
      </c>
    </row>
    <row r="20" spans="1:3" x14ac:dyDescent="0.45">
      <c r="A20" t="s">
        <v>174</v>
      </c>
      <c r="B20" s="27">
        <v>1212</v>
      </c>
      <c r="C20" s="27">
        <v>1212</v>
      </c>
    </row>
    <row r="21" spans="1:3" x14ac:dyDescent="0.45">
      <c r="A21" t="s">
        <v>184</v>
      </c>
      <c r="B21" s="27">
        <v>744</v>
      </c>
      <c r="C21" s="27">
        <v>744</v>
      </c>
    </row>
    <row r="22" spans="1:3" x14ac:dyDescent="0.45">
      <c r="A22" t="s">
        <v>308</v>
      </c>
      <c r="B22" s="27">
        <v>1574.6666666666667</v>
      </c>
      <c r="C22" s="27">
        <v>1574.6666666666667</v>
      </c>
    </row>
  </sheetData>
  <mergeCells count="2">
    <mergeCell ref="A1:I1"/>
    <mergeCell ref="A13:C13"/>
  </mergeCells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zoomScaleNormal="100" workbookViewId="0">
      <selection activeCell="D6" sqref="D6"/>
    </sheetView>
  </sheetViews>
  <sheetFormatPr defaultRowHeight="17" x14ac:dyDescent="0.45"/>
  <cols>
    <col min="1" max="1" width="9.25" customWidth="1"/>
    <col min="2" max="4" width="9.08203125" customWidth="1"/>
    <col min="5" max="5" width="11.6640625" customWidth="1"/>
    <col min="6" max="6" width="10.58203125" customWidth="1"/>
    <col min="7" max="1025" width="8.4140625" customWidth="1"/>
  </cols>
  <sheetData>
    <row r="1" spans="1:6" ht="21" x14ac:dyDescent="0.45">
      <c r="A1" s="3" t="s">
        <v>186</v>
      </c>
      <c r="B1" s="3"/>
      <c r="C1" s="3"/>
      <c r="D1" s="3"/>
      <c r="E1" s="3"/>
      <c r="F1" s="3"/>
    </row>
    <row r="3" spans="1:6" x14ac:dyDescent="0.45">
      <c r="A3" s="8" t="s">
        <v>187</v>
      </c>
      <c r="B3" s="8" t="s">
        <v>188</v>
      </c>
      <c r="C3" s="8" t="s">
        <v>189</v>
      </c>
      <c r="D3" s="8" t="s">
        <v>190</v>
      </c>
      <c r="E3" s="8" t="s">
        <v>56</v>
      </c>
      <c r="F3" s="8" t="s">
        <v>163</v>
      </c>
    </row>
    <row r="4" spans="1:6" x14ac:dyDescent="0.45">
      <c r="A4" s="8" t="s">
        <v>191</v>
      </c>
      <c r="B4" s="12">
        <v>8500</v>
      </c>
      <c r="C4" s="12">
        <v>12000</v>
      </c>
      <c r="D4" s="12">
        <v>1800</v>
      </c>
      <c r="E4" s="12">
        <f>C4*D4</f>
        <v>21600000</v>
      </c>
      <c r="F4" s="12">
        <f>E4-(B4*D4)</f>
        <v>6300000</v>
      </c>
    </row>
    <row r="5" spans="1:6" x14ac:dyDescent="0.45">
      <c r="A5" s="8" t="s">
        <v>192</v>
      </c>
      <c r="B5" s="12">
        <v>7700</v>
      </c>
      <c r="C5" s="12">
        <v>11000</v>
      </c>
      <c r="D5" s="12">
        <v>1000</v>
      </c>
      <c r="E5" s="12">
        <f>C5*D5</f>
        <v>11000000</v>
      </c>
      <c r="F5" s="12">
        <f>E5-(B5*D5)</f>
        <v>3300000</v>
      </c>
    </row>
    <row r="6" spans="1:6" x14ac:dyDescent="0.45">
      <c r="A6" s="8" t="s">
        <v>193</v>
      </c>
      <c r="B6" s="12">
        <v>9530</v>
      </c>
      <c r="C6" s="12">
        <v>13000</v>
      </c>
      <c r="D6" s="12">
        <v>550</v>
      </c>
      <c r="E6" s="12">
        <f>C6*D6</f>
        <v>7150000</v>
      </c>
      <c r="F6" s="12">
        <f>E6-(B6*D6)</f>
        <v>1908500</v>
      </c>
    </row>
    <row r="7" spans="1:6" x14ac:dyDescent="0.45">
      <c r="A7" s="8" t="s">
        <v>194</v>
      </c>
      <c r="B7" s="12">
        <v>12400</v>
      </c>
      <c r="C7" s="12">
        <v>16000</v>
      </c>
      <c r="D7" s="12">
        <v>2450</v>
      </c>
      <c r="E7" s="12">
        <f>C7*D7</f>
        <v>39200000</v>
      </c>
      <c r="F7" s="12">
        <f>E7-(B7*D7)</f>
        <v>8820000</v>
      </c>
    </row>
    <row r="8" spans="1:6" x14ac:dyDescent="0.45">
      <c r="A8" s="8" t="s">
        <v>195</v>
      </c>
      <c r="B8" s="12">
        <v>10250</v>
      </c>
      <c r="C8" s="12">
        <v>13000</v>
      </c>
      <c r="D8" s="12">
        <v>727.27272727272737</v>
      </c>
      <c r="E8" s="12">
        <f>C8*D8</f>
        <v>9454545.4545454551</v>
      </c>
      <c r="F8" s="12">
        <f>E8-(B8*D8)</f>
        <v>2000000</v>
      </c>
    </row>
  </sheetData>
  <mergeCells count="1">
    <mergeCell ref="A1:F1"/>
  </mergeCells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"/>
  <sheetViews>
    <sheetView zoomScaleNormal="100" workbookViewId="0">
      <selection activeCell="J18" sqref="J18"/>
    </sheetView>
  </sheetViews>
  <sheetFormatPr defaultRowHeight="17" x14ac:dyDescent="0.45"/>
  <cols>
    <col min="1" max="2" width="8.4140625" customWidth="1"/>
    <col min="3" max="3" width="13.08203125" customWidth="1"/>
    <col min="4" max="1025" width="8.4140625" customWidth="1"/>
  </cols>
  <sheetData>
    <row r="1" spans="1:9" ht="21" x14ac:dyDescent="0.45">
      <c r="A1" s="3" t="s">
        <v>196</v>
      </c>
      <c r="B1" s="3"/>
      <c r="C1" s="3"/>
      <c r="D1" s="3"/>
      <c r="E1" s="3"/>
      <c r="F1" s="3"/>
      <c r="G1" s="3"/>
      <c r="H1" s="3"/>
      <c r="I1" s="3"/>
    </row>
    <row r="2" spans="1:9" ht="17" customHeight="1" x14ac:dyDescent="0.45">
      <c r="A2" s="7"/>
      <c r="B2" s="7"/>
      <c r="C2" s="7"/>
      <c r="D2" s="7"/>
      <c r="E2" s="7"/>
      <c r="F2" s="7"/>
      <c r="G2" s="7"/>
      <c r="H2" s="7"/>
      <c r="I2" s="7"/>
    </row>
    <row r="3" spans="1:9" x14ac:dyDescent="0.45">
      <c r="A3" s="28" t="s">
        <v>197</v>
      </c>
      <c r="B3" s="28" t="s">
        <v>1</v>
      </c>
      <c r="C3" s="28" t="s">
        <v>52</v>
      </c>
      <c r="D3" s="28" t="s">
        <v>109</v>
      </c>
      <c r="E3" s="28" t="s">
        <v>3</v>
      </c>
      <c r="F3" s="28" t="s">
        <v>4</v>
      </c>
      <c r="G3" s="28" t="s">
        <v>198</v>
      </c>
      <c r="H3" s="28" t="s">
        <v>5</v>
      </c>
      <c r="I3" s="28" t="s">
        <v>29</v>
      </c>
    </row>
    <row r="4" spans="1:9" x14ac:dyDescent="0.45">
      <c r="A4" s="28" t="s">
        <v>199</v>
      </c>
      <c r="B4" s="28" t="s">
        <v>200</v>
      </c>
      <c r="C4" s="28" t="s">
        <v>201</v>
      </c>
      <c r="D4" s="28" t="s">
        <v>202</v>
      </c>
      <c r="E4" s="28">
        <v>88</v>
      </c>
      <c r="F4" s="28">
        <v>92</v>
      </c>
      <c r="G4" s="28">
        <v>80</v>
      </c>
      <c r="H4" s="28">
        <v>90</v>
      </c>
      <c r="I4" s="28">
        <f>AVERAGE(D4:H4)</f>
        <v>87.5</v>
      </c>
    </row>
    <row r="5" spans="1:9" x14ac:dyDescent="0.45">
      <c r="A5" s="28" t="s">
        <v>203</v>
      </c>
      <c r="B5" s="28" t="s">
        <v>204</v>
      </c>
      <c r="C5" s="28" t="s">
        <v>205</v>
      </c>
      <c r="D5" s="28" t="s">
        <v>202</v>
      </c>
      <c r="E5" s="28">
        <v>75</v>
      </c>
      <c r="F5" s="28">
        <v>85</v>
      </c>
      <c r="G5" s="28">
        <v>88</v>
      </c>
      <c r="H5" s="28">
        <v>92</v>
      </c>
      <c r="I5" s="28">
        <f t="shared" ref="I5:I13" si="0">AVERAGE(D5:H5)</f>
        <v>85</v>
      </c>
    </row>
    <row r="6" spans="1:9" x14ac:dyDescent="0.45">
      <c r="A6" s="28" t="s">
        <v>206</v>
      </c>
      <c r="B6" s="28" t="s">
        <v>207</v>
      </c>
      <c r="C6" s="28" t="s">
        <v>208</v>
      </c>
      <c r="D6" s="28" t="s">
        <v>202</v>
      </c>
      <c r="E6" s="28">
        <v>45</v>
      </c>
      <c r="F6" s="28">
        <v>76</v>
      </c>
      <c r="G6" s="28">
        <v>55</v>
      </c>
      <c r="H6" s="28">
        <v>96</v>
      </c>
      <c r="I6" s="28">
        <f t="shared" si="0"/>
        <v>68</v>
      </c>
    </row>
    <row r="7" spans="1:9" x14ac:dyDescent="0.45">
      <c r="A7" s="28" t="s">
        <v>209</v>
      </c>
      <c r="B7" s="28" t="s">
        <v>210</v>
      </c>
      <c r="C7" s="28" t="s">
        <v>211</v>
      </c>
      <c r="D7" s="28" t="s">
        <v>212</v>
      </c>
      <c r="E7" s="28">
        <v>99</v>
      </c>
      <c r="F7" s="28">
        <v>97</v>
      </c>
      <c r="G7" s="28">
        <v>90</v>
      </c>
      <c r="H7" s="28">
        <v>88</v>
      </c>
      <c r="I7" s="28">
        <f t="shared" si="0"/>
        <v>93.5</v>
      </c>
    </row>
    <row r="8" spans="1:9" x14ac:dyDescent="0.45">
      <c r="A8" s="28" t="s">
        <v>213</v>
      </c>
      <c r="B8" s="28" t="s">
        <v>214</v>
      </c>
      <c r="C8" s="28" t="s">
        <v>208</v>
      </c>
      <c r="D8" s="28" t="s">
        <v>202</v>
      </c>
      <c r="E8" s="28">
        <v>80</v>
      </c>
      <c r="F8" s="28">
        <v>93</v>
      </c>
      <c r="G8" s="28">
        <v>86</v>
      </c>
      <c r="H8" s="28">
        <v>90</v>
      </c>
      <c r="I8" s="28">
        <f t="shared" si="0"/>
        <v>87.25</v>
      </c>
    </row>
    <row r="9" spans="1:9" x14ac:dyDescent="0.45">
      <c r="A9" s="28" t="s">
        <v>215</v>
      </c>
      <c r="B9" s="28" t="s">
        <v>216</v>
      </c>
      <c r="C9" s="28" t="s">
        <v>217</v>
      </c>
      <c r="D9" s="28" t="s">
        <v>212</v>
      </c>
      <c r="E9" s="28">
        <v>52</v>
      </c>
      <c r="F9" s="28">
        <v>23</v>
      </c>
      <c r="G9" s="28">
        <v>15</v>
      </c>
      <c r="H9" s="28">
        <v>95</v>
      </c>
      <c r="I9" s="28">
        <f t="shared" si="0"/>
        <v>46.25</v>
      </c>
    </row>
    <row r="10" spans="1:9" x14ac:dyDescent="0.45">
      <c r="A10" s="28" t="s">
        <v>218</v>
      </c>
      <c r="B10" s="28" t="s">
        <v>219</v>
      </c>
      <c r="C10" s="28" t="s">
        <v>205</v>
      </c>
      <c r="D10" s="28" t="s">
        <v>212</v>
      </c>
      <c r="E10" s="28">
        <v>80</v>
      </c>
      <c r="F10" s="28">
        <v>75</v>
      </c>
      <c r="G10" s="28">
        <v>86</v>
      </c>
      <c r="H10" s="28">
        <v>85</v>
      </c>
      <c r="I10" s="28">
        <f t="shared" si="0"/>
        <v>81.5</v>
      </c>
    </row>
    <row r="11" spans="1:9" x14ac:dyDescent="0.45">
      <c r="A11" s="28" t="s">
        <v>220</v>
      </c>
      <c r="B11" s="28" t="s">
        <v>221</v>
      </c>
      <c r="C11" s="28" t="s">
        <v>217</v>
      </c>
      <c r="D11" s="28" t="s">
        <v>202</v>
      </c>
      <c r="E11" s="28">
        <v>95</v>
      </c>
      <c r="F11" s="28">
        <v>96</v>
      </c>
      <c r="G11" s="28">
        <v>97</v>
      </c>
      <c r="H11" s="28">
        <v>98</v>
      </c>
      <c r="I11" s="28">
        <f t="shared" si="0"/>
        <v>96.5</v>
      </c>
    </row>
    <row r="12" spans="1:9" x14ac:dyDescent="0.45">
      <c r="A12" s="28" t="s">
        <v>222</v>
      </c>
      <c r="B12" s="28" t="s">
        <v>223</v>
      </c>
      <c r="C12" s="28" t="s">
        <v>208</v>
      </c>
      <c r="D12" s="28" t="s">
        <v>202</v>
      </c>
      <c r="E12" s="28">
        <v>75</v>
      </c>
      <c r="F12" s="28">
        <v>58</v>
      </c>
      <c r="G12" s="28">
        <v>95</v>
      </c>
      <c r="H12" s="28">
        <v>92</v>
      </c>
      <c r="I12" s="28">
        <f t="shared" si="0"/>
        <v>80</v>
      </c>
    </row>
    <row r="13" spans="1:9" x14ac:dyDescent="0.45">
      <c r="A13" s="28" t="s">
        <v>224</v>
      </c>
      <c r="B13" s="28" t="s">
        <v>225</v>
      </c>
      <c r="C13" s="28" t="s">
        <v>217</v>
      </c>
      <c r="D13" s="28" t="s">
        <v>212</v>
      </c>
      <c r="E13" s="28">
        <v>64</v>
      </c>
      <c r="F13" s="28">
        <v>85</v>
      </c>
      <c r="G13" s="28">
        <v>50</v>
      </c>
      <c r="H13" s="28">
        <v>90</v>
      </c>
      <c r="I13" s="28">
        <f t="shared" si="0"/>
        <v>72.25</v>
      </c>
    </row>
  </sheetData>
  <mergeCells count="1">
    <mergeCell ref="A1:I1"/>
  </mergeCells>
  <phoneticPr fontId="6" type="noConversion"/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635000</xdr:colOff>
                    <xdr:row>15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시나공</dc:creator>
  <dc:description/>
  <cp:lastModifiedBy>나현 김</cp:lastModifiedBy>
  <cp:revision>0</cp:revision>
  <dcterms:created xsi:type="dcterms:W3CDTF">2023-04-27T08:01:32Z</dcterms:created>
  <dcterms:modified xsi:type="dcterms:W3CDTF">2026-07-09T05:18:17Z</dcterms:modified>
  <dc:language>ko-KR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