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윤소연\OneDrive\Desktop\시나공 총정리\길벗컴활1급총정리\엑셀\모의\"/>
    </mc:Choice>
  </mc:AlternateContent>
  <xr:revisionPtr revIDLastSave="0" documentId="13_ncr:1_{EB04A547-CED3-4A26-B74B-88576ABC2819}" xr6:coauthVersionLast="47" xr6:coauthVersionMax="47" xr10:uidLastSave="{00000000-0000-0000-0000-000000000000}"/>
  <bookViews>
    <workbookView xWindow="-108" yWindow="-108" windowWidth="23256" windowHeight="12456" firstSheet="3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4" l="1"/>
  <c r="I4" i="4"/>
  <c r="B35" i="2" a="1"/>
  <c r="B35" i="2" s="1"/>
  <c r="C35" i="2" a="1"/>
  <c r="C35" i="2" s="1"/>
  <c r="B36" i="2" a="1"/>
  <c r="B36" i="2" s="1"/>
  <c r="C36" i="2" a="1"/>
  <c r="C36" i="2" s="1"/>
  <c r="B37" i="2" a="1"/>
  <c r="B37" i="2" s="1"/>
  <c r="C37" i="2" a="1"/>
  <c r="C37" i="2" s="1"/>
  <c r="C34" i="2" a="1"/>
  <c r="C34" i="2" s="1"/>
  <c r="B34" i="2" a="1"/>
  <c r="B34" i="2" s="1"/>
  <c r="G35" i="2" a="1"/>
  <c r="G35" i="2" s="1"/>
  <c r="G36" i="2" a="1"/>
  <c r="G36" i="2" s="1"/>
  <c r="G37" i="2" a="1"/>
  <c r="G37" i="2" s="1"/>
  <c r="G34" i="2" a="1"/>
  <c r="G34" i="2" s="1"/>
  <c r="J35" i="2" a="1"/>
  <c r="J35" i="2" s="1"/>
  <c r="J34" i="2" a="1"/>
  <c r="J34" i="2" s="1"/>
  <c r="I20" i="2"/>
  <c r="I21" i="2"/>
  <c r="I22" i="2"/>
  <c r="I23" i="2"/>
  <c r="I24" i="2"/>
  <c r="I25" i="2"/>
  <c r="I26" i="2"/>
  <c r="I27" i="2"/>
  <c r="I28" i="2"/>
  <c r="I29" i="2"/>
  <c r="I30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3" i="2"/>
  <c r="A33" i="1"/>
  <c r="E5" i="4"/>
  <c r="E6" i="4"/>
  <c r="E7" i="4"/>
  <c r="E8" i="4"/>
  <c r="E9" i="4"/>
  <c r="E10" i="4"/>
  <c r="E11" i="4"/>
  <c r="J4" i="2" a="1"/>
  <c r="J12" i="2" a="1"/>
  <c r="J20" i="2" a="1"/>
  <c r="J28" i="2" a="1"/>
  <c r="J13" i="2" a="1"/>
  <c r="J29" i="2" a="1"/>
  <c r="J6" i="2" a="1"/>
  <c r="J14" i="2" a="1"/>
  <c r="J22" i="2" a="1"/>
  <c r="J30" i="2" a="1"/>
  <c r="J23" i="2" a="1"/>
  <c r="J8" i="2" a="1"/>
  <c r="J25" i="2" a="1"/>
  <c r="J11" i="2" a="1"/>
  <c r="J21" i="2" a="1"/>
  <c r="J15" i="2" a="1"/>
  <c r="J24" i="2" a="1"/>
  <c r="J10" i="2" a="1"/>
  <c r="J27" i="2" a="1"/>
  <c r="J5" i="2" a="1"/>
  <c r="J16" i="2" a="1"/>
  <c r="J17" i="2" a="1"/>
  <c r="J18" i="2" a="1"/>
  <c r="J7" i="2" a="1"/>
  <c r="J9" i="2" a="1"/>
  <c r="J26" i="2" a="1"/>
  <c r="J19" i="2" a="1"/>
  <c r="J3" i="2" a="1"/>
  <c r="J19" i="2" l="1"/>
  <c r="J26" i="2"/>
  <c r="J9" i="2"/>
  <c r="J7" i="2"/>
  <c r="J18" i="2"/>
  <c r="J17" i="2"/>
  <c r="J16" i="2"/>
  <c r="J5" i="2"/>
  <c r="J27" i="2"/>
  <c r="J10" i="2"/>
  <c r="J24" i="2"/>
  <c r="J15" i="2"/>
  <c r="J21" i="2"/>
  <c r="J11" i="2"/>
  <c r="J25" i="2"/>
  <c r="J8" i="2"/>
  <c r="J23" i="2"/>
  <c r="J30" i="2"/>
  <c r="J22" i="2"/>
  <c r="J14" i="2"/>
  <c r="J6" i="2"/>
  <c r="J29" i="2"/>
  <c r="J13" i="2"/>
  <c r="J28" i="2"/>
  <c r="J20" i="2"/>
  <c r="J12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079C6A-ABCF-4504-8539-D334AFDD3C24}" sourceFile="C:\Users\윤소연\OneDrive\Desktop\시나공 총정리\길벗컴활1급총정리\엑셀\모의\거래현황.xlsx" keepAlive="1" name="거래현황" type="5" refreshedVersion="7" background="1">
    <dbPr connection="Provider=Microsoft.ACE.OLEDB.12.0;User ID=Admin;Data Source=C:\Users\윤소연\OneDrive\Desktop\시나공 총정리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<sst xmlns="http://schemas.openxmlformats.org/spreadsheetml/2006/main" count="696" uniqueCount="199">
  <si>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</si>
  <si>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</si>
  <si>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</si>
  <si>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</si>
  <si>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</si>
  <si>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</si>
  <si>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</si>
  <si>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</si>
  <si>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</si>
  <si>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</si>
  <si>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</si>
  <si>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</si>
  <si>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</si>
  <si>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</si>
  <si>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</si>
  <si>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</si>
  <si>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</si>
  <si>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</si>
  <si>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</si>
  <si>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</si>
  <si>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</si>
  <si>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</si>
  <si>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</si>
  <si>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</si>
  <si>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</si>
  <si>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</si>
  <si>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</si>
  <si>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</si>
  <si>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</si>
  <si>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</si>
  <si>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</si>
  <si>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</si>
  <si>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</si>
  <si>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</si>
  <si>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</si>
  <si>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</si>
  <si>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</si>
  <si>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</si>
  <si>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</si>
  <si>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</si>
  <si>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</si>
  <si>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</si>
  <si>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</si>
  <si>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</si>
  <si>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</si>
  <si>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</si>
  <si>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</si>
  <si>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</si>
  <si>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</si>
  <si>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</si>
  <si>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</si>
  <si>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</si>
  <si>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</si>
  <si>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</si>
  <si>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</si>
  <si>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</si>
  <si>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</si>
  <si>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</si>
  <si>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</si>
  <si>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</si>
  <si>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</si>
  <si>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</si>
  <si>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</si>
  <si>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</si>
  <si>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</si>
  <si>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</si>
  <si>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</si>
  <si>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</si>
  <si>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</si>
  <si>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</si>
  <si>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</si>
  <si>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</si>
  <si>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</si>
  <si>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</si>
  <si>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</si>
  <si>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</si>
  <si>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</si>
  <si>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</si>
  <si>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</si>
  <si>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</si>
  <si>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</si>
  <si>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</si>
  <si>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</si>
  <si>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</si>
  <si>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</si>
  <si>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</si>
  <si>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</si>
  <si>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</si>
  <si>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</si>
  <si>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</si>
  <si>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</si>
  <si>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</si>
  <si>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</si>
  <si>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</si>
  <si>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</si>
  <si>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</si>
  <si>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</si>
  <si>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</si>
  <si>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</si>
  <si>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</si>
  <si>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</si>
  <si>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</si>
  <si>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</si>
  <si>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</si>
  <si>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</si>
  <si>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</si>
  <si>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</si>
  <si>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</si>
  <si>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</si>
  <si>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</si>
  <si>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</si>
  <si>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</si>
  <si>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</si>
  <si>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</si>
  <si>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</si>
  <si>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</si>
  <si>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</si>
  <si>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</si>
  <si>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</si>
  <si>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</si>
  <si>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</si>
  <si>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</si>
  <si>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</si>
  <si>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</si>
  <si>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</si>
  <si>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</si>
  <si>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</si>
  <si>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</si>
  <si>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</si>
  <si>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</si>
  <si>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</si>
  <si>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</si>
  <si>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</si>
  <si>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</si>
  <si>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</si>
  <si>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</si>
  <si>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</si>
  <si>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</si>
  <si>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</si>
  <si>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</si>
  <si>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</si>
  <si>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</si>
  <si>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</si>
  <si>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</si>
  <si>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</si>
  <si>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</si>
  <si>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</si>
  <si>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</si>
  <si>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</si>
  <si>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</si>
  <si>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</si>
  <si>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</si>
  <si>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</si>
  <si>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</si>
  <si>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</si>
  <si>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</si>
  <si>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</si>
  <si>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</si>
  <si>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</si>
  <si>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</si>
  <si>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</si>
  <si>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</si>
  <si>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</si>
  <si>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</si>
  <si>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</si>
  <si>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</si>
  <si>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</si>
  <si>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</si>
  <si>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</si>
  <si>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</si>
  <si>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</si>
  <si>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</si>
  <si>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</si>
  <si>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</si>
  <si>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</si>
  <si>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</si>
  <si>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</si>
  <si>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</si>
  <si>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</si>
  <si>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</si>
  <si>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</si>
  <si>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</si>
  <si>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</si>
  <si>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</si>
  <si>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</si>
  <si>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</si>
  <si>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</si>
  <si>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</si>
  <si>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</si>
  <si>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</si>
  <si>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</si>
  <si>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</si>
  <si>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</si>
  <si>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총합계</t>
  </si>
  <si>
    <t>합계 : 전체거래액</t>
  </si>
  <si>
    <t>합계 : 거래수수료</t>
  </si>
  <si>
    <t>(모두)</t>
  </si>
  <si>
    <t>계약재배 요약</t>
  </si>
  <si>
    <t>포전매매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</si>
</sst>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1" formatCode="[Red]&quot;▲&quot;0.0;[Blue]&quot;▼&quot;0.0;\◇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Fill="1" applyBorder="1" applyAlignment="1">
      <alignment vertical="center" wrapText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7"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6C-4115-9A6D-B166641B18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6C-4115-9A6D-B166641B1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0</xdr:row>
          <xdr:rowOff>45720</xdr:rowOff>
        </xdr:from>
        <xdr:to>
          <xdr:col>5</xdr:col>
          <xdr:colOff>1143000</xdr:colOff>
          <xdr:row>1</xdr:row>
          <xdr:rowOff>175260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연" refreshedDate="46156.891473495372" backgroundQuery="1" createdVersion="7" refreshedVersion="7" minRefreshableVersion="3" recordCount="28" xr:uid="{85585EFC-D3F8-4372-8D4F-E7D1E99EBB20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EE41D2-F6CC-4838-933F-6B80B7484E0F}" name="피벗 테이블1" cacheId="2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0"/>
        <item x="1"/>
        <item x="2"/>
        <item t="default"/>
      </items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0" baseItem="0"/>
    <dataField name="합계 : 거래수수료" fld="8" baseField="0" baseItem="0"/>
  </dataFields>
  <formats count="6">
    <format dxfId="5">
      <pivotArea fieldPosition="0">
        <references count="2">
          <reference field="2" count="1" selected="0">
            <x v="0"/>
          </reference>
          <reference field="6" count="0"/>
        </references>
      </pivotArea>
    </format>
    <format dxfId="4">
      <pivotArea fieldPosition="0">
        <references count="1">
          <reference field="2" count="1" defaultSubtotal="1">
            <x v="0"/>
          </reference>
        </references>
      </pivotArea>
    </format>
    <format dxfId="3">
      <pivotArea fieldPosition="0">
        <references count="1">
          <reference field="2" count="1">
            <x v="1"/>
          </reference>
        </references>
      </pivotArea>
    </format>
    <format dxfId="2">
      <pivotArea fieldPosition="0">
        <references count="2">
          <reference field="2" count="1" selected="0">
            <x v="1"/>
          </reference>
          <reference field="6" count="0"/>
        </references>
      </pivotArea>
    </format>
    <format dxfId="1">
      <pivotArea fieldPosition="0">
        <references count="1">
          <reference field="2" count="1" defaultSubtotal="1">
            <x v="1"/>
          </reference>
        </references>
      </pivotArea>
    </format>
    <format dxfId="0">
      <pivotArea grandRow="1" outline="0" collapsedLevelsAreSubtotals="1" fieldPosition="0"/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9" workbookViewId="0">
      <selection activeCell="J13" sqref="J13"/>
    </sheetView>
  </sheetViews>
  <sheetFormatPr defaultRowHeight="17.399999999999999" x14ac:dyDescent="0.4"/>
  <cols>
    <col min="1" max="2" width="7.09765625" bestFit="1" customWidth="1"/>
    <col min="3" max="3" width="10" bestFit="1" customWidth="1"/>
    <col min="4" max="4" width="14.09765625" bestFit="1" customWidth="1"/>
    <col min="5" max="5" width="12.3984375" bestFit="1" customWidth="1"/>
    <col min="7" max="7" width="5.19921875" bestFit="1" customWidth="1"/>
    <col min="8" max="8" width="11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4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4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4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4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4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4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4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4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4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4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4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4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4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4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4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4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4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4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4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4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4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4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4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4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4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4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4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4">
      <c r="A32" s="48" t="s">
        <v>192</v>
      </c>
    </row>
    <row r="33" spans="1:8" x14ac:dyDescent="0.4">
      <c r="A33" t="b">
        <f>AND(_xlfn.RANK.EQ(D3,$D$3:$D$30,1)&lt;=10,OR(A3="마늘",A3="양파"))</f>
        <v>0</v>
      </c>
    </row>
    <row r="35" spans="1:8" x14ac:dyDescent="0.4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4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4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4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4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4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6" priority="1">
      <formula>AND(ISODD(QUOTIENT($E3,1000)),$G3="A")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>
      <selection activeCell="H13" sqref="H13"/>
    </sheetView>
  </sheetViews>
  <sheetFormatPr defaultRowHeight="17.399999999999999" x14ac:dyDescent="0.4"/>
  <cols>
    <col min="1" max="1" width="10.19921875" customWidth="1"/>
    <col min="2" max="2" width="11.09765625" bestFit="1" customWidth="1"/>
    <col min="3" max="3" width="8.3984375" customWidth="1"/>
    <col min="4" max="4" width="11" bestFit="1" customWidth="1"/>
    <col min="5" max="5" width="10.19921875" customWidth="1"/>
    <col min="6" max="6" width="12.3984375" bestFit="1" customWidth="1"/>
    <col min="7" max="7" width="6.5" customWidth="1"/>
    <col min="8" max="8" width="12.3984375" bestFit="1" customWidth="1"/>
    <col min="9" max="9" width="8.3984375" customWidth="1"/>
    <col min="10" max="10" width="12.3984375" bestFit="1" customWidth="1"/>
    <col min="11" max="12" width="10.19921875" customWidth="1"/>
    <col min="13" max="13" width="12.09765625" customWidth="1"/>
    <col min="14" max="14" width="9.69921875" bestFit="1" customWidth="1"/>
  </cols>
  <sheetData>
    <row r="2" spans="1:14" x14ac:dyDescent="0.4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4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4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4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4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4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4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4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4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4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4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4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4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4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4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4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4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4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4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4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4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4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4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4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4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4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4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4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4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4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4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4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4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4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4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4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4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4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4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4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4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4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4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4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4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4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4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4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4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4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workbookViewId="0">
      <selection activeCell="H35" sqref="H35"/>
    </sheetView>
  </sheetViews>
  <sheetFormatPr defaultRowHeight="17.399999999999999" x14ac:dyDescent="0.4"/>
  <cols>
    <col min="1" max="1" width="9.59765625" customWidth="1"/>
    <col min="2" max="2" width="12.19921875" customWidth="1"/>
    <col min="3" max="3" width="10.19921875" bestFit="1" customWidth="1"/>
    <col min="4" max="4" width="11.8984375" bestFit="1" customWidth="1"/>
    <col min="5" max="5" width="12.3984375" bestFit="1" customWidth="1"/>
    <col min="6" max="6" width="11.69921875" bestFit="1" customWidth="1"/>
    <col min="7" max="8" width="9" bestFit="1" customWidth="1"/>
    <col min="9" max="9" width="11" bestFit="1" customWidth="1"/>
    <col min="10" max="10" width="8.8984375" bestFit="1" customWidth="1"/>
    <col min="11" max="11" width="2.3984375" customWidth="1"/>
  </cols>
  <sheetData>
    <row r="1" spans="1:11" x14ac:dyDescent="0.4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4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MIN(D3*HLOOKUP(D3,$C$40:$F$47,MATCH(C3,$A$40:$A$47,0)+2,TRUE),HLOOKUP(D3,$C$40:$F$47,MATCH(C3,$A$40:$A$47,0)+1))</f>
        <v>106000</v>
      </c>
      <c r="J3" s="23" t="str" cm="1">
        <f t="array" ref="J3">fn규모(E3)</f>
        <v>대형</v>
      </c>
      <c r="K3" s="27"/>
    </row>
    <row r="4" spans="1:11" x14ac:dyDescent="0.4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MIN(D4*HLOOKUP(D4,$C$40:$F$47,MATCH(C4,$A$40:$A$47,0)+2,TRUE),HLOOKUP(D4,$C$40:$F$47,MATCH(C4,$A$40:$A$47,0)+1))</f>
        <v>96000</v>
      </c>
      <c r="J4" s="23" t="str" cm="1">
        <f t="array" ref="J4">fn규모(E4)</f>
        <v>중형</v>
      </c>
      <c r="K4" s="22"/>
    </row>
    <row r="5" spans="1:11" x14ac:dyDescent="0.4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4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136000</v>
      </c>
      <c r="J6" s="23" t="str" cm="1">
        <f t="array" ref="J6">fn규모(E6)</f>
        <v>중형</v>
      </c>
      <c r="K6" s="22"/>
    </row>
    <row r="7" spans="1:11" x14ac:dyDescent="0.4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4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4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4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96000</v>
      </c>
      <c r="J10" s="23" t="str" cm="1">
        <f t="array" ref="J10">fn규모(E10)</f>
        <v>대형</v>
      </c>
      <c r="K10" s="22"/>
    </row>
    <row r="11" spans="1:11" x14ac:dyDescent="0.4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132000</v>
      </c>
      <c r="J11" s="23" t="str" cm="1">
        <f t="array" ref="J11">fn규모(E11)</f>
        <v>대형</v>
      </c>
      <c r="K11" s="22"/>
    </row>
    <row r="12" spans="1:11" x14ac:dyDescent="0.4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72000</v>
      </c>
      <c r="J12" s="23" t="str" cm="1">
        <f t="array" ref="J12">fn규모(E12)</f>
        <v>대형</v>
      </c>
      <c r="K12" s="22"/>
    </row>
    <row r="13" spans="1:11" x14ac:dyDescent="0.4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4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4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4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116000</v>
      </c>
      <c r="J16" s="23" t="str" cm="1">
        <f t="array" ref="J16">fn규모(E16)</f>
        <v>대형</v>
      </c>
      <c r="K16" s="22"/>
    </row>
    <row r="17" spans="1:11" x14ac:dyDescent="0.4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4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4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102000</v>
      </c>
      <c r="J19" s="23" t="str" cm="1">
        <f t="array" ref="J19">fn규모(E19)</f>
        <v>중형</v>
      </c>
      <c r="K19" s="22"/>
    </row>
    <row r="20" spans="1:11" x14ac:dyDescent="0.4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>MIN(D20*HLOOKUP(D20,$C$40:$F$47,MATCH(C20,$A$40:$A$47,0)+2,TRUE),HLOOKUP(D20,$C$40:$F$47,MATCH(C20,$A$40:$A$47,0)+1))</f>
        <v>128000</v>
      </c>
      <c r="J20" s="23" t="str" cm="1">
        <f t="array" ref="J20">fn규모(E20)</f>
        <v>대형</v>
      </c>
      <c r="K20" s="22"/>
    </row>
    <row r="21" spans="1:11" x14ac:dyDescent="0.4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93000</v>
      </c>
      <c r="J21" s="23" t="str" cm="1">
        <f t="array" ref="J21">fn규모(E21)</f>
        <v>대형</v>
      </c>
      <c r="K21" s="22"/>
    </row>
    <row r="22" spans="1:11" x14ac:dyDescent="0.4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136000</v>
      </c>
      <c r="J22" s="23" t="str" cm="1">
        <f t="array" ref="J22">fn규모(E22)</f>
        <v>중형</v>
      </c>
      <c r="K22" s="22"/>
    </row>
    <row r="23" spans="1:11" x14ac:dyDescent="0.4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136000</v>
      </c>
      <c r="J23" s="23" t="str" cm="1">
        <f t="array" ref="J23">fn규모(E23)</f>
        <v>대형</v>
      </c>
      <c r="K23" s="22"/>
    </row>
    <row r="24" spans="1:11" x14ac:dyDescent="0.4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4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4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4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4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4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4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4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4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4">
      <c r="A33" s="23" t="s">
        <v>2</v>
      </c>
      <c r="B33" s="24" t="s">
        <v>11</v>
      </c>
      <c r="C33" s="24" t="s">
        <v>20</v>
      </c>
      <c r="D33" s="28"/>
      <c r="E33" s="52" t="s">
        <v>121</v>
      </c>
      <c r="F33" s="53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4">
      <c r="A34" s="23" t="s">
        <v>26</v>
      </c>
      <c r="B34" s="23" t="str">
        <f t="array" ref="B34">TEXT(AVERAGE(IF(($B$3:$B$30=$A34)*($C$3:$C$30=B$33)*($D$3:$D$30&lt;&gt;MAX(($B$3:$B$30=$A34)*($C$3:$C$30=B$33)*$D$3:$D$30)),$D$3:$D$30)),"#,##0,,")</f>
        <v>33</v>
      </c>
      <c r="C34" s="23" t="str">
        <f t="array" ref="C34">TEXT(AVERAGE(IF(($B$3:$B$30=$A34)*($C$3:$C$30=C$33)*($D$3:$D$30&lt;&gt;MAX(($B$3:$B$30=$A34)*($C$3:$C$30=C$33)*$D$3:$D$30)),$D$3:$D$30)),"#,##0,,")</f>
        <v>42</v>
      </c>
      <c r="D34" s="28"/>
      <c r="E34" s="23">
        <v>1000</v>
      </c>
      <c r="F34" s="23">
        <v>2000</v>
      </c>
      <c r="G34" s="23" t="str">
        <f t="array" ref="G34">COUNT(IF(($E$3:$E$30&gt;=$E34)*($E$3:$E$30&lt;=$F34),1))&amp;"건"</f>
        <v>4건</v>
      </c>
      <c r="H34" s="29"/>
      <c r="I34" s="23" t="s">
        <v>11</v>
      </c>
      <c r="J34" s="23" t="str">
        <f t="array" ref="J34">INDEX($A$3:$A$30,MATCH(MAX(($C$3:$C$30=$I34)*$D$3:$D$30),($C$3:$C$30=$I34)*$D$3:$D$30,0))</f>
        <v>양파</v>
      </c>
      <c r="K34" s="22"/>
    </row>
    <row r="35" spans="1:11" x14ac:dyDescent="0.4">
      <c r="A35" s="23" t="s">
        <v>10</v>
      </c>
      <c r="B35" s="23" t="str">
        <f t="array" ref="B35">TEXT(AVERAGE(IF(($B$3:$B$30=$A35)*($C$3:$C$30=B$33)*($D$3:$D$30&lt;&gt;MAX(($B$3:$B$30=$A35)*($C$3:$C$30=B$33)*$D$3:$D$30)),$D$3:$D$30)),"#,##0,,")</f>
        <v>26</v>
      </c>
      <c r="C35" s="23" t="str">
        <f t="array" ref="C35">TEXT(AVERAGE(IF(($B$3:$B$30=$A35)*($C$3:$C$30=C$33)*($D$3:$D$30&lt;&gt;MAX(($B$3:$B$30=$A35)*($C$3:$C$30=C$33)*$D$3:$D$30)),$D$3:$D$30)),"#,##0,,")</f>
        <v>38</v>
      </c>
      <c r="D35" s="28"/>
      <c r="E35" s="23">
        <v>2001</v>
      </c>
      <c r="F35" s="23">
        <v>3000</v>
      </c>
      <c r="G35" s="23" t="str">
        <f t="array" ref="G35">COUNT(IF(($E$3:$E$30&gt;=$E35)*($E$3:$E$30&lt;=$F35),1))&amp;"건"</f>
        <v>10건</v>
      </c>
      <c r="H35" s="29"/>
      <c r="I35" s="23" t="s">
        <v>20</v>
      </c>
      <c r="J35" s="23" t="str">
        <f t="array" ref="J35">INDEX($A$3:$A$30,MATCH(MAX(($C$3:$C$30=$I35)*$D$3:$D$30),($C$3:$C$30=$I35)*$D$3:$D$30,0))</f>
        <v>마늘</v>
      </c>
      <c r="K35" s="22"/>
    </row>
    <row r="36" spans="1:11" x14ac:dyDescent="0.4">
      <c r="A36" s="23" t="s">
        <v>22</v>
      </c>
      <c r="B36" s="23" t="str">
        <f t="array" ref="B36">TEXT(AVERAGE(IF(($B$3:$B$30=$A36)*($C$3:$C$30=B$33)*($D$3:$D$30&lt;&gt;MAX(($B$3:$B$30=$A36)*($C$3:$C$30=B$33)*$D$3:$D$30)),$D$3:$D$30)),"#,##0,,")</f>
        <v>37</v>
      </c>
      <c r="C36" s="23" t="str">
        <f t="array" ref="C36">TEXT(AVERAGE(IF(($B$3:$B$30=$A36)*($C$3:$C$30=C$33)*($D$3:$D$30&lt;&gt;MAX(($B$3:$B$30=$A36)*($C$3:$C$30=C$33)*$D$3:$D$30)),$D$3:$D$30)),"#,##0,,")</f>
        <v>27</v>
      </c>
      <c r="D36" s="28"/>
      <c r="E36" s="23">
        <v>3001</v>
      </c>
      <c r="F36" s="23">
        <v>4000</v>
      </c>
      <c r="G36" s="23" t="str">
        <f t="array" ref="G36">COUNT(IF(($E$3:$E$30&gt;=$E36)*($E$3:$E$30&lt;=$F36),1))&amp;"건"</f>
        <v>9건</v>
      </c>
      <c r="H36" s="29"/>
      <c r="I36" s="22"/>
      <c r="J36" s="22"/>
      <c r="K36" s="22"/>
    </row>
    <row r="37" spans="1:11" x14ac:dyDescent="0.4">
      <c r="A37" s="23" t="s">
        <v>15</v>
      </c>
      <c r="B37" s="23" t="str">
        <f t="array" ref="B37">TEXT(AVERAGE(IF(($B$3:$B$30=$A37)*($C$3:$C$30=B$33)*($D$3:$D$30&lt;&gt;MAX(($B$3:$B$30=$A37)*($C$3:$C$30=B$33)*$D$3:$D$30)),$D$3:$D$30)),"#,##0,,")</f>
        <v>28</v>
      </c>
      <c r="C37" s="23" t="str">
        <f t="array" ref="C37">TEXT(AVERAGE(IF(($B$3:$B$30=$A37)*($C$3:$C$30=C$33)*($D$3:$D$30&lt;&gt;MAX(($B$3:$B$30=$A37)*($C$3:$C$30=C$33)*$D$3:$D$30)),$D$3:$D$30)),"#,##0,,")</f>
        <v>36</v>
      </c>
      <c r="D37" s="28"/>
      <c r="E37" s="23">
        <v>4001</v>
      </c>
      <c r="F37" s="23">
        <v>5000</v>
      </c>
      <c r="G37" s="23" t="str">
        <f t="array" ref="G37">COUNT(IF(($E$3:$E$30&gt;=$E37)*($E$3:$E$30&lt;=$F37),1))&amp;"건"</f>
        <v>5건</v>
      </c>
      <c r="H37" s="29"/>
      <c r="I37" s="22"/>
      <c r="J37" s="22"/>
      <c r="K37" s="22"/>
    </row>
    <row r="38" spans="1:11" x14ac:dyDescent="0.4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4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4">
      <c r="A40" s="54" t="s">
        <v>11</v>
      </c>
      <c r="B40" s="54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4">
      <c r="A41" s="55"/>
      <c r="B41" s="56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4">
      <c r="A42" s="55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4">
      <c r="A43" s="56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4">
      <c r="A44" s="54" t="s">
        <v>20</v>
      </c>
      <c r="B44" s="54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4">
      <c r="A45" s="55"/>
      <c r="B45" s="56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4">
      <c r="A46" s="55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4">
      <c r="A47" s="56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B12" sqref="B12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</cols>
  <sheetData>
    <row r="1" spans="1:4" x14ac:dyDescent="0.4">
      <c r="A1" s="49" t="s">
        <v>2</v>
      </c>
      <c r="B1" t="s">
        <v>196</v>
      </c>
    </row>
    <row r="3" spans="1:4" x14ac:dyDescent="0.4">
      <c r="A3" s="49" t="s">
        <v>3</v>
      </c>
      <c r="B3" s="49" t="s">
        <v>7</v>
      </c>
      <c r="C3" t="s">
        <v>194</v>
      </c>
      <c r="D3" t="s">
        <v>195</v>
      </c>
    </row>
    <row r="4" spans="1:4" x14ac:dyDescent="0.4">
      <c r="A4" t="s">
        <v>11</v>
      </c>
      <c r="C4" s="50"/>
      <c r="D4" s="50"/>
    </row>
    <row r="5" spans="1:4" x14ac:dyDescent="0.4">
      <c r="B5" t="s">
        <v>13</v>
      </c>
      <c r="C5" s="51">
        <v>225000000</v>
      </c>
      <c r="D5" s="51">
        <v>478000</v>
      </c>
    </row>
    <row r="6" spans="1:4" x14ac:dyDescent="0.4">
      <c r="B6" t="s">
        <v>16</v>
      </c>
      <c r="C6" s="51">
        <v>142000000</v>
      </c>
      <c r="D6" s="51">
        <v>332000</v>
      </c>
    </row>
    <row r="7" spans="1:4" x14ac:dyDescent="0.4">
      <c r="B7" t="s">
        <v>19</v>
      </c>
      <c r="C7" s="51">
        <v>81000000</v>
      </c>
      <c r="D7" s="51">
        <v>237000</v>
      </c>
    </row>
    <row r="8" spans="1:4" x14ac:dyDescent="0.4">
      <c r="A8" t="s">
        <v>197</v>
      </c>
      <c r="C8" s="51">
        <v>448000000</v>
      </c>
      <c r="D8" s="51">
        <v>1047000</v>
      </c>
    </row>
    <row r="9" spans="1:4" x14ac:dyDescent="0.4">
      <c r="A9" t="s">
        <v>20</v>
      </c>
      <c r="C9" s="51"/>
      <c r="D9" s="51"/>
    </row>
    <row r="10" spans="1:4" x14ac:dyDescent="0.4">
      <c r="B10" t="s">
        <v>13</v>
      </c>
      <c r="C10" s="51">
        <v>70000000</v>
      </c>
      <c r="D10" s="51">
        <v>190000</v>
      </c>
    </row>
    <row r="11" spans="1:4" x14ac:dyDescent="0.4">
      <c r="B11" t="s">
        <v>16</v>
      </c>
      <c r="C11" s="51">
        <v>236000000</v>
      </c>
      <c r="D11" s="51">
        <v>676000</v>
      </c>
    </row>
    <row r="12" spans="1:4" x14ac:dyDescent="0.4">
      <c r="B12" t="s">
        <v>19</v>
      </c>
      <c r="C12" s="51">
        <v>316000000</v>
      </c>
      <c r="D12" s="51">
        <v>923000</v>
      </c>
    </row>
    <row r="13" spans="1:4" x14ac:dyDescent="0.4">
      <c r="A13" t="s">
        <v>198</v>
      </c>
      <c r="C13" s="51">
        <v>622000000</v>
      </c>
      <c r="D13" s="51">
        <v>1789000</v>
      </c>
    </row>
    <row r="14" spans="1:4" x14ac:dyDescent="0.4">
      <c r="A14" t="s">
        <v>193</v>
      </c>
      <c r="C14" s="51">
        <v>1070000000</v>
      </c>
      <c r="D14" s="51">
        <v>2836000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L8" sqref="L8"/>
    </sheetView>
  </sheetViews>
  <sheetFormatPr defaultRowHeight="17.399999999999999" x14ac:dyDescent="0.4"/>
  <cols>
    <col min="1" max="1" width="9.8984375" bestFit="1" customWidth="1"/>
    <col min="5" max="5" width="9.3984375" bestFit="1" customWidth="1"/>
    <col min="6" max="6" width="2.5" customWidth="1"/>
    <col min="7" max="7" width="10.19921875" customWidth="1"/>
    <col min="8" max="8" width="6.5" customWidth="1"/>
  </cols>
  <sheetData>
    <row r="2" spans="1:9" x14ac:dyDescent="0.4">
      <c r="A2" t="s">
        <v>134</v>
      </c>
      <c r="G2" s="36" t="s">
        <v>117</v>
      </c>
    </row>
    <row r="3" spans="1:9" x14ac:dyDescent="0.4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4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(C4-D4)*VLOOKUP(B4,$A$14:$B$15,2,FALSE)</f>
        <v>64311</v>
      </c>
    </row>
    <row r="5" spans="1:9" x14ac:dyDescent="0.4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7" t="s">
        <v>132</v>
      </c>
      <c r="H5" s="41">
        <v>1</v>
      </c>
      <c r="I5" s="40">
        <f t="dataTable" ref="I5:I12" dt2D="0" dtr="0" r1="D4"/>
        <v>65475</v>
      </c>
    </row>
    <row r="6" spans="1:9" x14ac:dyDescent="0.4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7"/>
      <c r="H6" s="41">
        <v>3</v>
      </c>
      <c r="I6" s="40">
        <v>64893</v>
      </c>
    </row>
    <row r="7" spans="1:9" x14ac:dyDescent="0.4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7"/>
      <c r="H7" s="41">
        <v>5</v>
      </c>
      <c r="I7" s="40">
        <v>64311</v>
      </c>
    </row>
    <row r="8" spans="1:9" x14ac:dyDescent="0.4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7"/>
      <c r="H8" s="41">
        <v>7</v>
      </c>
      <c r="I8" s="40">
        <v>63729</v>
      </c>
    </row>
    <row r="9" spans="1:9" x14ac:dyDescent="0.4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7"/>
      <c r="H9" s="41">
        <v>9</v>
      </c>
      <c r="I9" s="40">
        <v>63147</v>
      </c>
    </row>
    <row r="10" spans="1:9" x14ac:dyDescent="0.4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7"/>
      <c r="H10" s="41">
        <v>11</v>
      </c>
      <c r="I10" s="40">
        <v>62565</v>
      </c>
    </row>
    <row r="11" spans="1:9" x14ac:dyDescent="0.4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7"/>
      <c r="H11" s="41">
        <v>13</v>
      </c>
      <c r="I11" s="40">
        <v>61983</v>
      </c>
    </row>
    <row r="12" spans="1:9" x14ac:dyDescent="0.4">
      <c r="G12" s="57"/>
      <c r="H12" s="41">
        <v>15</v>
      </c>
      <c r="I12" s="40">
        <v>61401</v>
      </c>
    </row>
    <row r="13" spans="1:9" x14ac:dyDescent="0.4">
      <c r="A13" s="52" t="s">
        <v>133</v>
      </c>
      <c r="B13" s="53"/>
    </row>
    <row r="14" spans="1:9" x14ac:dyDescent="0.4">
      <c r="A14" s="23" t="s">
        <v>130</v>
      </c>
      <c r="B14" s="23">
        <v>291</v>
      </c>
    </row>
    <row r="15" spans="1:9" x14ac:dyDescent="0.4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03DA4DE7-D7AA-44AF-B6D2-08D7ACAF7112}">
      <formula1>AND(MONTH(A4)&gt;=4,MONTH(A4)&lt;=6)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P19" sqref="P19"/>
    </sheetView>
  </sheetViews>
  <sheetFormatPr defaultRowHeight="17.399999999999999" x14ac:dyDescent="0.4"/>
  <sheetData>
    <row r="1" spans="1:3" ht="21" x14ac:dyDescent="0.4">
      <c r="A1" s="58" t="s">
        <v>140</v>
      </c>
      <c r="B1" s="58"/>
      <c r="C1" s="58"/>
    </row>
    <row r="2" spans="1:3" x14ac:dyDescent="0.4">
      <c r="A2" s="23" t="s">
        <v>141</v>
      </c>
      <c r="B2" s="23" t="s">
        <v>142</v>
      </c>
      <c r="C2" s="23" t="s">
        <v>143</v>
      </c>
    </row>
    <row r="3" spans="1:3" x14ac:dyDescent="0.4">
      <c r="A3" s="23" t="s">
        <v>144</v>
      </c>
      <c r="B3" s="42">
        <v>420.52083333333297</v>
      </c>
      <c r="C3" s="42">
        <v>812.35</v>
      </c>
    </row>
    <row r="4" spans="1:3" x14ac:dyDescent="0.4">
      <c r="A4" s="23" t="s">
        <v>135</v>
      </c>
      <c r="B4" s="42">
        <v>248.94833333333301</v>
      </c>
      <c r="C4" s="42">
        <v>400.9</v>
      </c>
    </row>
    <row r="5" spans="1:3" x14ac:dyDescent="0.4">
      <c r="A5" s="23" t="s">
        <v>136</v>
      </c>
      <c r="B5" s="42">
        <v>410.428333333333</v>
      </c>
      <c r="C5" s="42">
        <v>638.27499999999998</v>
      </c>
    </row>
    <row r="6" spans="1:3" x14ac:dyDescent="0.4">
      <c r="A6" s="23" t="s">
        <v>137</v>
      </c>
      <c r="B6" s="42">
        <v>386.879166666667</v>
      </c>
      <c r="C6" s="42">
        <v>379.8</v>
      </c>
    </row>
    <row r="7" spans="1:3" x14ac:dyDescent="0.4">
      <c r="A7" s="23" t="s">
        <v>138</v>
      </c>
      <c r="B7" s="42">
        <v>400.33583333333303</v>
      </c>
      <c r="C7" s="42">
        <v>506.4</v>
      </c>
    </row>
    <row r="8" spans="1:3" x14ac:dyDescent="0.4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J2" sqref="J2"/>
    </sheetView>
  </sheetViews>
  <sheetFormatPr defaultRowHeight="17.399999999999999" x14ac:dyDescent="0.4"/>
  <cols>
    <col min="1" max="1" width="11" customWidth="1"/>
    <col min="2" max="2" width="9.3984375" customWidth="1"/>
    <col min="3" max="3" width="9.8984375" customWidth="1"/>
    <col min="4" max="4" width="10" customWidth="1"/>
    <col min="5" max="5" width="14.3984375" customWidth="1"/>
    <col min="6" max="6" width="2.19921875" customWidth="1"/>
    <col min="7" max="7" width="11.09765625" customWidth="1"/>
  </cols>
  <sheetData>
    <row r="1" spans="1:5" ht="21" x14ac:dyDescent="0.4">
      <c r="A1" s="59" t="s">
        <v>145</v>
      </c>
      <c r="B1" s="59"/>
      <c r="C1" s="59"/>
      <c r="D1" s="59"/>
      <c r="E1" s="59"/>
    </row>
    <row r="3" spans="1:5" x14ac:dyDescent="0.4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4">
      <c r="A4" s="23" t="s">
        <v>151</v>
      </c>
      <c r="B4" s="25">
        <v>43150</v>
      </c>
      <c r="C4" s="43" t="s">
        <v>152</v>
      </c>
      <c r="D4" s="60">
        <v>2.9</v>
      </c>
      <c r="E4" s="25">
        <v>190984</v>
      </c>
    </row>
    <row r="5" spans="1:5" x14ac:dyDescent="0.4">
      <c r="A5" s="23" t="s">
        <v>153</v>
      </c>
      <c r="B5" s="25">
        <v>70500</v>
      </c>
      <c r="C5" s="43" t="s">
        <v>154</v>
      </c>
      <c r="D5" s="60">
        <v>1.4</v>
      </c>
      <c r="E5" s="25">
        <v>188630</v>
      </c>
    </row>
    <row r="6" spans="1:5" x14ac:dyDescent="0.4">
      <c r="A6" s="23" t="s">
        <v>155</v>
      </c>
      <c r="B6" s="25">
        <v>34450</v>
      </c>
      <c r="C6" s="43" t="s">
        <v>156</v>
      </c>
      <c r="D6" s="60">
        <v>-3.25</v>
      </c>
      <c r="E6" s="25">
        <v>177652</v>
      </c>
    </row>
    <row r="7" spans="1:5" x14ac:dyDescent="0.4">
      <c r="A7" s="23" t="s">
        <v>157</v>
      </c>
      <c r="B7" s="25">
        <v>214200</v>
      </c>
      <c r="C7" s="43" t="s">
        <v>158</v>
      </c>
      <c r="D7" s="60">
        <v>6.47</v>
      </c>
      <c r="E7" s="25">
        <v>311300</v>
      </c>
    </row>
    <row r="8" spans="1:5" x14ac:dyDescent="0.4">
      <c r="A8" s="23" t="s">
        <v>159</v>
      </c>
      <c r="B8" s="25">
        <v>108500</v>
      </c>
      <c r="C8" s="43" t="s">
        <v>160</v>
      </c>
      <c r="D8" s="60">
        <v>-9.0299999999999994</v>
      </c>
      <c r="E8" s="25">
        <v>302977</v>
      </c>
    </row>
    <row r="9" spans="1:5" x14ac:dyDescent="0.4">
      <c r="A9" s="23" t="s">
        <v>161</v>
      </c>
      <c r="B9" s="25">
        <v>126000</v>
      </c>
      <c r="C9" s="43" t="s">
        <v>162</v>
      </c>
      <c r="D9" s="60">
        <v>-19.68</v>
      </c>
      <c r="E9" s="25">
        <v>257309</v>
      </c>
    </row>
    <row r="10" spans="1:5" x14ac:dyDescent="0.4">
      <c r="A10" s="23" t="s">
        <v>163</v>
      </c>
      <c r="B10" s="25">
        <v>103000</v>
      </c>
      <c r="C10" s="43" t="s">
        <v>164</v>
      </c>
      <c r="D10" s="60">
        <v>-7.62</v>
      </c>
      <c r="E10" s="25">
        <v>229318</v>
      </c>
    </row>
    <row r="11" spans="1:5" x14ac:dyDescent="0.4">
      <c r="A11" s="23" t="s">
        <v>165</v>
      </c>
      <c r="B11" s="25">
        <v>41750</v>
      </c>
      <c r="C11" s="43" t="s">
        <v>166</v>
      </c>
      <c r="D11" s="60">
        <v>19.760000000000002</v>
      </c>
      <c r="E11" s="25">
        <v>159576</v>
      </c>
    </row>
    <row r="12" spans="1:5" x14ac:dyDescent="0.4">
      <c r="A12" s="23" t="s">
        <v>167</v>
      </c>
      <c r="B12" s="25">
        <v>29800</v>
      </c>
      <c r="C12" s="43" t="s">
        <v>168</v>
      </c>
      <c r="D12" s="60">
        <v>6.11</v>
      </c>
      <c r="E12" s="25">
        <v>144844</v>
      </c>
    </row>
    <row r="13" spans="1:5" x14ac:dyDescent="0.4">
      <c r="A13" s="23" t="s">
        <v>169</v>
      </c>
      <c r="B13" s="25">
        <v>122100</v>
      </c>
      <c r="C13" s="43">
        <v>0</v>
      </c>
      <c r="D13" s="60">
        <v>0</v>
      </c>
      <c r="E13" s="25">
        <v>229422</v>
      </c>
    </row>
    <row r="14" spans="1:5" x14ac:dyDescent="0.4">
      <c r="A14" s="23" t="s">
        <v>170</v>
      </c>
      <c r="B14" s="25">
        <v>87200</v>
      </c>
      <c r="C14" s="43" t="s">
        <v>171</v>
      </c>
      <c r="D14" s="60">
        <v>4.04</v>
      </c>
      <c r="E14" s="25">
        <v>197009</v>
      </c>
    </row>
    <row r="15" spans="1:5" x14ac:dyDescent="0.4">
      <c r="A15" s="23" t="s">
        <v>172</v>
      </c>
      <c r="B15" s="25">
        <v>192000</v>
      </c>
      <c r="C15" s="43" t="s">
        <v>173</v>
      </c>
      <c r="D15" s="60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4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{E7BBC71B-A6AB-4C37-B354-DE53143EA13D}</x14:id>
        </ext>
      </extLst>
    </cfRule>
    <cfRule type="dataBar" priority="3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{3764F45B-67C9-4F67-AA15-3BB2558DED62}</x14:id>
        </ext>
      </extLst>
    </cfRule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{F201593C-25E4-4A49-A20B-E4D0796B229B}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{9451F6E3-1CB7-452E-A1BD-50123945DBB2}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7BBC71B-A6AB-4C37-B354-DE53143EA13D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3764F45B-67C9-4F67-AA15-3BB2558DED62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F201593C-25E4-4A49-A20B-E4D0796B229B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9451F6E3-1CB7-452E-A1BD-50123945DBB2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tabSelected="1" workbookViewId="0">
      <selection activeCell="B6" sqref="B6"/>
    </sheetView>
  </sheetViews>
  <sheetFormatPr defaultRowHeight="17.399999999999999" x14ac:dyDescent="0.4"/>
  <cols>
    <col min="3" max="3" width="13" bestFit="1" customWidth="1"/>
    <col min="4" max="4" width="13.09765625" customWidth="1"/>
    <col min="5" max="5" width="12.3984375" bestFit="1" customWidth="1"/>
    <col min="6" max="6" width="15.8984375" customWidth="1"/>
    <col min="7" max="7" width="3.5" customWidth="1"/>
    <col min="8" max="8" width="10.09765625" customWidth="1"/>
    <col min="9" max="9" width="13.5" customWidth="1"/>
  </cols>
  <sheetData>
    <row r="2" spans="1:9" x14ac:dyDescent="0.4">
      <c r="A2" t="s">
        <v>179</v>
      </c>
    </row>
    <row r="3" spans="1:9" x14ac:dyDescent="0.4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4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4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4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4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4">
      <c r="A8" s="39"/>
      <c r="B8" s="39"/>
      <c r="C8" s="39"/>
      <c r="D8" s="39"/>
      <c r="E8" s="39"/>
      <c r="F8" s="39"/>
    </row>
    <row r="9" spans="1:9" x14ac:dyDescent="0.4">
      <c r="A9" s="39"/>
      <c r="B9" s="39"/>
      <c r="C9" s="39"/>
      <c r="D9" s="39"/>
      <c r="E9" s="39"/>
      <c r="F9" s="39"/>
    </row>
    <row r="10" spans="1:9" x14ac:dyDescent="0.4">
      <c r="A10" s="39"/>
      <c r="B10" s="39"/>
      <c r="C10" s="39"/>
      <c r="D10" s="39"/>
      <c r="E10" s="39"/>
      <c r="F10" s="39"/>
    </row>
    <row r="11" spans="1:9" x14ac:dyDescent="0.4">
      <c r="A11" s="39"/>
      <c r="B11" s="39"/>
      <c r="C11" s="39"/>
      <c r="D11" s="39"/>
      <c r="E11" s="39"/>
      <c r="F11" s="39"/>
    </row>
    <row r="12" spans="1:9" x14ac:dyDescent="0.4">
      <c r="A12" s="39"/>
      <c r="B12" s="39"/>
      <c r="C12" s="39"/>
      <c r="D12" s="39"/>
      <c r="E12" s="39"/>
      <c r="F12" s="39"/>
    </row>
    <row r="13" spans="1:9" x14ac:dyDescent="0.4">
      <c r="A13" s="39"/>
      <c r="B13" s="39"/>
      <c r="C13" s="39"/>
      <c r="D13" s="39"/>
      <c r="E13" s="39"/>
      <c r="F13" s="39"/>
    </row>
    <row r="14" spans="1:9" x14ac:dyDescent="0.4">
      <c r="A14" s="39"/>
      <c r="B14" s="39"/>
      <c r="C14" s="39"/>
      <c r="D14" s="39"/>
      <c r="E14" s="39"/>
      <c r="F14" s="39"/>
    </row>
    <row r="15" spans="1:9" x14ac:dyDescent="0.4">
      <c r="A15" s="39"/>
      <c r="B15" s="39"/>
      <c r="C15" s="39"/>
      <c r="D15" s="39"/>
      <c r="E15" s="39"/>
      <c r="F15" s="39"/>
    </row>
    <row r="16" spans="1:9" x14ac:dyDescent="0.4">
      <c r="A16" s="39"/>
      <c r="B16" s="39"/>
      <c r="C16" s="39"/>
      <c r="D16" s="39"/>
      <c r="E16" s="39"/>
      <c r="F16" s="39"/>
    </row>
    <row r="17" spans="1:6" x14ac:dyDescent="0.4">
      <c r="A17" s="39"/>
      <c r="B17" s="39"/>
      <c r="C17" s="39"/>
      <c r="D17" s="39"/>
      <c r="E17" s="39"/>
      <c r="F17" s="39"/>
    </row>
    <row r="18" spans="1:6" x14ac:dyDescent="0.4">
      <c r="A18" s="39"/>
      <c r="B18" s="39"/>
      <c r="C18" s="39"/>
      <c r="D18" s="39"/>
      <c r="E18" s="39"/>
      <c r="F18" s="39"/>
    </row>
    <row r="19" spans="1:6" x14ac:dyDescent="0.4">
      <c r="A19" s="39"/>
      <c r="B19" s="39"/>
      <c r="C19" s="39"/>
      <c r="D19" s="39"/>
      <c r="E19" s="39"/>
      <c r="F19" s="39"/>
    </row>
    <row r="20" spans="1:6" x14ac:dyDescent="0.4">
      <c r="A20" s="39"/>
      <c r="B20" s="39"/>
      <c r="C20" s="39"/>
      <c r="D20" s="39"/>
      <c r="E20" s="39"/>
      <c r="F20" s="39"/>
    </row>
    <row r="21" spans="1:6" x14ac:dyDescent="0.4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182880</xdr:colOff>
                <xdr:row>0</xdr:row>
                <xdr:rowOff>45720</xdr:rowOff>
              </from>
              <to>
                <xdr:col>5</xdr:col>
                <xdr:colOff>1143000</xdr:colOff>
                <xdr:row>1</xdr:row>
                <xdr:rowOff>175260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소연 윤</cp:lastModifiedBy>
  <cp:lastPrinted>2026-05-14T12:14:24Z</cp:lastPrinted>
  <dcterms:created xsi:type="dcterms:W3CDTF">2023-07-14T11:40:39Z</dcterms:created>
  <dcterms:modified xsi:type="dcterms:W3CDTF">2026-05-14T16:21:09Z</dcterms:modified>
</cp:coreProperties>
</file>