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om\Desktop\길벗컴활1급총정리\엑셀\모의\"/>
    </mc:Choice>
  </mc:AlternateContent>
  <xr:revisionPtr revIDLastSave="0" documentId="13_ncr:1_{5E939209-8C47-4B2F-AEC2-71506DE16342}" xr6:coauthVersionLast="47" xr6:coauthVersionMax="47" xr10:uidLastSave="{00000000-0000-0000-0000-000000000000}"/>
  <bookViews>
    <workbookView xWindow="-120" yWindow="-120" windowWidth="24240" windowHeight="13140" activeTab="5" xr2:uid="{996A17FC-0A87-4199-9912-680845FDCF65}"/>
  </bookViews>
  <sheets>
    <sheet name="기본작업-1" sheetId="1" r:id="rId1"/>
    <sheet name="기본작업-2" sheetId="8" r:id="rId2"/>
    <sheet name="계산작업" sheetId="2" r:id="rId3"/>
    <sheet name="C등급계약재배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2" l="1" a="1"/>
  <c r="B35" i="2" s="1"/>
  <c r="C35" i="2" a="1"/>
  <c r="C35" i="2"/>
  <c r="B36" i="2" a="1"/>
  <c r="B36" i="2" s="1"/>
  <c r="C36" i="2" a="1"/>
  <c r="C36" i="2"/>
  <c r="B37" i="2" a="1"/>
  <c r="B37" i="2" s="1"/>
  <c r="C37" i="2" a="1"/>
  <c r="C37" i="2" s="1"/>
  <c r="C34" i="2" a="1"/>
  <c r="C34" i="2" s="1"/>
  <c r="B34" i="2" a="1"/>
  <c r="B34" i="2" s="1"/>
  <c r="A33" i="1"/>
  <c r="I4" i="4"/>
  <c r="J35" i="2" a="1"/>
  <c r="J35" i="2" s="1"/>
  <c r="J34" i="2" a="1"/>
  <c r="J34" i="2" s="1"/>
  <c r="G35" i="2" a="1"/>
  <c r="G35" i="2" s="1"/>
  <c r="G36" i="2" a="1"/>
  <c r="G36" i="2" s="1"/>
  <c r="G37" i="2" a="1"/>
  <c r="G37" i="2" s="1"/>
  <c r="G34" i="2" a="1"/>
  <c r="G3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" i="2"/>
  <c r="E4" i="4"/>
  <c r="E5" i="4"/>
  <c r="E6" i="4"/>
  <c r="E7" i="4"/>
  <c r="E8" i="4"/>
  <c r="E9" i="4"/>
  <c r="E10" i="4"/>
  <c r="E11" i="4"/>
  <c r="J4" i="2"/>
  <c r="J8" i="2"/>
  <c r="J12" i="2"/>
  <c r="J16" i="2"/>
  <c r="J20" i="2"/>
  <c r="J24" i="2"/>
  <c r="J28" i="2"/>
  <c r="J5" i="2"/>
  <c r="J9" i="2"/>
  <c r="J13" i="2"/>
  <c r="J17" i="2"/>
  <c r="J21" i="2"/>
  <c r="J25" i="2"/>
  <c r="J29" i="2"/>
  <c r="J6" i="2"/>
  <c r="J10" i="2"/>
  <c r="J14" i="2"/>
  <c r="J18" i="2"/>
  <c r="J22" i="2"/>
  <c r="J26" i="2"/>
  <c r="J30" i="2"/>
  <c r="J7" i="2"/>
  <c r="J11" i="2"/>
  <c r="J15" i="2"/>
  <c r="J19" i="2"/>
  <c r="J23" i="2"/>
  <c r="J27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9A6C77-B593-43E6-B9E3-6432F8116ADB}" sourceFile="C:\Users\com\Desktop\길벗컴활1급총정리\엑셀\모의\거래현황.xlsx" keepAlive="1" name="거래현황" type="5" refreshedVersion="8" background="1">
    <dbPr connection="Provider=Microsoft.ACE.OLEDB.12.0;User ID=Admin;Data Source=C:\Users\com\Desktop\길벗컴활1급총정리\엑셀\모의\거래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토지$" commandType="3"/>
  </connection>
</connections>
</file>

<file path=xl/sharedStrings.xml><?xml version="1.0" encoding="utf-8"?>
<sst xmlns="http://schemas.openxmlformats.org/spreadsheetml/2006/main" count="742" uniqueCount="202">
  <si>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</si>
  <si>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</si>
  <si>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</si>
  <si>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</si>
  <si>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</si>
  <si>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</si>
  <si>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</si>
  <si>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</si>
  <si>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</si>
  <si>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</si>
  <si>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</si>
  <si>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</si>
  <si>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</si>
  <si>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</si>
  <si>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</si>
  <si>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</si>
  <si>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</si>
  <si>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</si>
  <si>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</si>
  <si>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</si>
  <si>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</si>
  <si>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</si>
  <si>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</si>
  <si>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</si>
  <si>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</si>
  <si>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</si>
  <si>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</si>
  <si>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</si>
  <si>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</si>
  <si>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</si>
  <si>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</si>
  <si>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</si>
  <si>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</si>
  <si>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</si>
  <si>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</si>
  <si>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</si>
  <si>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</si>
  <si>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</si>
  <si>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</si>
  <si>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</si>
  <si>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</si>
  <si>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</si>
  <si>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</si>
  <si>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</si>
  <si>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</si>
  <si>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</si>
  <si>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</si>
  <si>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</si>
  <si>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</si>
  <si>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</si>
  <si>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</si>
  <si>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</si>
  <si>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</si>
  <si>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</si>
  <si>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</si>
  <si>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</si>
  <si>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</si>
  <si>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</si>
  <si>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</si>
  <si>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</si>
  <si>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</si>
  <si>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</si>
  <si>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</si>
  <si>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</si>
  <si>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</si>
  <si>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</si>
  <si>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</si>
  <si>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</si>
  <si>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</si>
  <si>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</si>
  <si>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</si>
  <si>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</si>
  <si>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</si>
  <si>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</si>
  <si>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</si>
  <si>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</si>
  <si>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</si>
  <si>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</si>
  <si>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</si>
  <si>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</si>
  <si>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</si>
  <si>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</si>
  <si>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</si>
  <si>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</si>
  <si>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</si>
  <si>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</si>
  <si>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</si>
  <si>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</si>
  <si>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</si>
  <si>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</si>
  <si>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</si>
  <si>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</si>
  <si>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</si>
  <si>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</si>
  <si>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</si>
  <si>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</si>
  <si>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</si>
  <si>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</si>
  <si>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</si>
  <si>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</si>
  <si>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</si>
  <si>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</si>
  <si>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</si>
  <si>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</si>
  <si>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</si>
  <si>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</si>
  <si>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</si>
  <si>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</si>
  <si>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</si>
  <si>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</si>
  <si>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</si>
  <si>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</si>
  <si>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</si>
  <si>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</si>
  <si>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</si>
  <si>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</si>
  <si>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</si>
  <si>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</si>
  <si>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</si>
  <si>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</si>
  <si>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</si>
  <si>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</si>
  <si>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</si>
  <si>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</si>
  <si>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</si>
  <si>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</si>
  <si>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</si>
  <si>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</si>
  <si>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</si>
  <si>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</si>
  <si>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</si>
  <si>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</si>
  <si>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</si>
  <si>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</si>
  <si>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</si>
  <si>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</si>
  <si>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</si>
  <si>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</si>
  <si>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</si>
  <si>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</si>
  <si>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</si>
  <si>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</si>
  <si>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</si>
  <si>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</si>
  <si>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</si>
  <si>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</si>
  <si>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</si>
  <si>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</si>
  <si>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</si>
  <si>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</si>
  <si>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</si>
  <si>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</si>
  <si>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</si>
  <si>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</si>
  <si>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</si>
  <si>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</si>
  <si>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</si>
  <si>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</si>
  <si>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</si>
  <si>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</si>
  <si>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</si>
  <si>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</si>
  <si>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</si>
  <si>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</si>
  <si>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</si>
  <si>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</si>
  <si>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</si>
  <si>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</si>
  <si>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</si>
  <si>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</si>
  <si>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</si>
  <si>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</si>
  <si>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</si>
  <si>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</si>
  <si>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</si>
  <si>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</si>
  <si>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</si>
  <si>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</si>
  <si>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</si>
  <si>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</si>
  <si>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</si>
  <si>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</si>
  <si>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</si>
  <si>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</si>
  <si>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</si>
  <si>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</si>
  <si>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</si>
  <si>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</si>
  <si>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</si>
  <si>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</si>
  <si>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</si>
  <si>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</si>
  <si>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</si>
  <si>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(모두)</t>
  </si>
  <si>
    <t>총합계</t>
  </si>
  <si>
    <t>합계 : 전체거래액</t>
  </si>
  <si>
    <t>합계 : 거래수수료</t>
  </si>
  <si>
    <t>계약재배 요약</t>
  </si>
  <si>
    <t>포전매매 요약</t>
  </si>
  <si>
    <t>대형</t>
  </si>
  <si>
    <t>중형</t>
  </si>
  <si>
    <t>합계 : 전체거래액 - 등급: C, 계약종류: 계약재배, 생산지: 경남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</si>
</sst>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1" formatCode="[Red]&quot;▲&quot;0.0;[Blue]&quot;▼&quot;0.0;&quot;◇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10" fillId="0" borderId="0" xfId="0" applyFont="1">
      <alignment vertical="center"/>
    </xf>
    <xf numFmtId="181" fontId="0" fillId="0" borderId="1" xfId="0" applyNumberFormat="1" applyBorder="1">
      <alignment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79-4355-B287-860FF8CB81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79-4355-B287-860FF8CB8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0</xdr:row>
          <xdr:rowOff>47625</xdr:rowOff>
        </xdr:from>
        <xdr:to>
          <xdr:col>5</xdr:col>
          <xdr:colOff>1143000</xdr:colOff>
          <xdr:row>1</xdr:row>
          <xdr:rowOff>190500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m" refreshedDate="45974.400819675924" backgroundQuery="1" createdVersion="8" refreshedVersion="8" minRefreshableVersion="3" recordCount="28" xr:uid="{84A2B6C6-0F3A-44CA-8742-08226F79C33B}">
  <cacheSource type="external" connectionId="1"/>
  <cacheFields count="10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전체거래액" numFmtId="0">
      <sharedItems containsSemiMixedTypes="0" containsString="0" containsNumber="1" containsInteger="1" minValue="22000000" maxValue="58000000" count="21">
        <n v="53000000"/>
        <n v="32000000"/>
        <n v="22000000"/>
        <n v="34000000"/>
        <n v="28000000"/>
        <n v="46000000"/>
        <n v="54000000"/>
        <n v="44000000"/>
        <n v="24000000"/>
        <n v="45000000"/>
        <n v="38000000"/>
        <n v="57000000"/>
        <n v="58000000"/>
        <n v="39000000"/>
        <n v="31000000"/>
        <n v="27000000"/>
        <n v="49000000"/>
        <n v="29000000"/>
        <n v="37000000"/>
        <n v="30000000"/>
        <n v="25000000"/>
      </sharedItems>
    </cacheField>
    <cacheField name="재배면적(㎡)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등급" numFmtId="0">
      <sharedItems count="3">
        <s v="C"/>
        <s v="B"/>
        <s v="A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규모" numFmtId="0">
      <sharedItems count="2">
        <s v="대형"/>
        <s v="중형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  <x v="0"/>
  </r>
  <r>
    <x v="1"/>
    <x v="1"/>
    <x v="0"/>
    <x v="1"/>
    <x v="1"/>
    <x v="0"/>
    <x v="1"/>
    <x v="1"/>
    <x v="1"/>
    <x v="1"/>
  </r>
  <r>
    <x v="2"/>
    <x v="1"/>
    <x v="0"/>
    <x v="2"/>
    <x v="2"/>
    <x v="1"/>
    <x v="2"/>
    <x v="1"/>
    <x v="2"/>
    <x v="1"/>
  </r>
  <r>
    <x v="2"/>
    <x v="0"/>
    <x v="1"/>
    <x v="3"/>
    <x v="3"/>
    <x v="1"/>
    <x v="2"/>
    <x v="2"/>
    <x v="3"/>
    <x v="1"/>
  </r>
  <r>
    <x v="3"/>
    <x v="2"/>
    <x v="1"/>
    <x v="4"/>
    <x v="4"/>
    <x v="2"/>
    <x v="2"/>
    <x v="2"/>
    <x v="4"/>
    <x v="1"/>
  </r>
  <r>
    <x v="4"/>
    <x v="0"/>
    <x v="1"/>
    <x v="5"/>
    <x v="5"/>
    <x v="2"/>
    <x v="1"/>
    <x v="1"/>
    <x v="5"/>
    <x v="1"/>
  </r>
  <r>
    <x v="4"/>
    <x v="1"/>
    <x v="1"/>
    <x v="6"/>
    <x v="6"/>
    <x v="3"/>
    <x v="2"/>
    <x v="1"/>
    <x v="6"/>
    <x v="1"/>
  </r>
  <r>
    <x v="3"/>
    <x v="3"/>
    <x v="0"/>
    <x v="1"/>
    <x v="7"/>
    <x v="1"/>
    <x v="2"/>
    <x v="2"/>
    <x v="1"/>
    <x v="0"/>
  </r>
  <r>
    <x v="0"/>
    <x v="3"/>
    <x v="1"/>
    <x v="7"/>
    <x v="8"/>
    <x v="3"/>
    <x v="2"/>
    <x v="1"/>
    <x v="3"/>
    <x v="0"/>
  </r>
  <r>
    <x v="1"/>
    <x v="0"/>
    <x v="0"/>
    <x v="8"/>
    <x v="9"/>
    <x v="3"/>
    <x v="1"/>
    <x v="1"/>
    <x v="7"/>
    <x v="0"/>
  </r>
  <r>
    <x v="2"/>
    <x v="0"/>
    <x v="1"/>
    <x v="9"/>
    <x v="10"/>
    <x v="2"/>
    <x v="0"/>
    <x v="1"/>
    <x v="1"/>
    <x v="0"/>
  </r>
  <r>
    <x v="3"/>
    <x v="1"/>
    <x v="1"/>
    <x v="10"/>
    <x v="11"/>
    <x v="2"/>
    <x v="1"/>
    <x v="1"/>
    <x v="8"/>
    <x v="1"/>
  </r>
  <r>
    <x v="3"/>
    <x v="3"/>
    <x v="1"/>
    <x v="11"/>
    <x v="12"/>
    <x v="2"/>
    <x v="1"/>
    <x v="0"/>
    <x v="8"/>
    <x v="0"/>
  </r>
  <r>
    <x v="2"/>
    <x v="1"/>
    <x v="0"/>
    <x v="12"/>
    <x v="13"/>
    <x v="3"/>
    <x v="0"/>
    <x v="0"/>
    <x v="0"/>
    <x v="0"/>
  </r>
  <r>
    <x v="0"/>
    <x v="3"/>
    <x v="1"/>
    <x v="0"/>
    <x v="14"/>
    <x v="1"/>
    <x v="2"/>
    <x v="0"/>
    <x v="9"/>
    <x v="1"/>
  </r>
  <r>
    <x v="1"/>
    <x v="0"/>
    <x v="1"/>
    <x v="13"/>
    <x v="15"/>
    <x v="2"/>
    <x v="2"/>
    <x v="2"/>
    <x v="10"/>
    <x v="0"/>
  </r>
  <r>
    <x v="2"/>
    <x v="3"/>
    <x v="0"/>
    <x v="3"/>
    <x v="16"/>
    <x v="2"/>
    <x v="0"/>
    <x v="1"/>
    <x v="1"/>
    <x v="1"/>
  </r>
  <r>
    <x v="0"/>
    <x v="2"/>
    <x v="1"/>
    <x v="1"/>
    <x v="17"/>
    <x v="3"/>
    <x v="1"/>
    <x v="2"/>
    <x v="3"/>
    <x v="0"/>
  </r>
  <r>
    <x v="2"/>
    <x v="1"/>
    <x v="0"/>
    <x v="14"/>
    <x v="18"/>
    <x v="2"/>
    <x v="0"/>
    <x v="2"/>
    <x v="1"/>
    <x v="0"/>
  </r>
  <r>
    <x v="1"/>
    <x v="1"/>
    <x v="1"/>
    <x v="3"/>
    <x v="19"/>
    <x v="2"/>
    <x v="1"/>
    <x v="2"/>
    <x v="3"/>
    <x v="1"/>
  </r>
  <r>
    <x v="4"/>
    <x v="0"/>
    <x v="1"/>
    <x v="3"/>
    <x v="20"/>
    <x v="2"/>
    <x v="2"/>
    <x v="0"/>
    <x v="3"/>
    <x v="0"/>
  </r>
  <r>
    <x v="0"/>
    <x v="0"/>
    <x v="0"/>
    <x v="15"/>
    <x v="21"/>
    <x v="2"/>
    <x v="2"/>
    <x v="1"/>
    <x v="11"/>
    <x v="0"/>
  </r>
  <r>
    <x v="4"/>
    <x v="2"/>
    <x v="0"/>
    <x v="16"/>
    <x v="22"/>
    <x v="0"/>
    <x v="1"/>
    <x v="2"/>
    <x v="12"/>
    <x v="0"/>
  </r>
  <r>
    <x v="3"/>
    <x v="2"/>
    <x v="1"/>
    <x v="17"/>
    <x v="23"/>
    <x v="3"/>
    <x v="1"/>
    <x v="1"/>
    <x v="13"/>
    <x v="1"/>
  </r>
  <r>
    <x v="0"/>
    <x v="2"/>
    <x v="0"/>
    <x v="18"/>
    <x v="24"/>
    <x v="1"/>
    <x v="1"/>
    <x v="1"/>
    <x v="14"/>
    <x v="0"/>
  </r>
  <r>
    <x v="1"/>
    <x v="3"/>
    <x v="1"/>
    <x v="19"/>
    <x v="25"/>
    <x v="0"/>
    <x v="2"/>
    <x v="1"/>
    <x v="3"/>
    <x v="1"/>
  </r>
  <r>
    <x v="4"/>
    <x v="2"/>
    <x v="1"/>
    <x v="20"/>
    <x v="26"/>
    <x v="1"/>
    <x v="0"/>
    <x v="1"/>
    <x v="0"/>
    <x v="1"/>
  </r>
  <r>
    <x v="1"/>
    <x v="3"/>
    <x v="0"/>
    <x v="16"/>
    <x v="27"/>
    <x v="3"/>
    <x v="0"/>
    <x v="2"/>
    <x v="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F38752-2C19-47E9-A786-23E1D4235DE3}" name="피벗 테이블1" cacheId="1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10">
    <pivotField compact="0" subtotalTop="0" showAll="0"/>
    <pivotField axis="axisPage" compact="0" subtotalTop="0" showAll="0">
      <items count="5">
        <item x="2"/>
        <item x="0"/>
        <item x="3"/>
        <item x="1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dataField="1" compact="0" subtotalTop="0" showAll="0"/>
    <pivotField compact="0" subtotalTop="0" showAll="0"/>
    <pivotField compact="0" subtotalTop="0" showAll="0"/>
    <pivotField axis="axisRow" compact="0" subtotalTop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ubtotalTop="0" showAll="0"/>
    <pivotField dataField="1" compact="0" subtotalTop="0" showAll="0"/>
    <pivotField compact="0" subtotalTop="0" showAll="0"/>
  </pivotFields>
  <rowFields count="2">
    <field x="2"/>
    <field x="6"/>
  </rowFields>
  <rowItems count="11">
    <i>
      <x/>
    </i>
    <i r="1">
      <x v="2"/>
    </i>
    <i r="1">
      <x v="1"/>
    </i>
    <i r="1">
      <x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합계 : 전체거래액" fld="3" baseField="6" baseItem="2" numFmtId="179"/>
    <dataField name="합계 : 거래수수료" fld="8" baseField="6" baseItem="2" numFmtId="179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73BD46-4421-45E1-8909-BE9CC674BA9E}" name="표1" displayName="표1" ref="A3:J8" totalsRowShown="0">
  <autoFilter ref="A3:J8" xr:uid="{DF73BD46-4421-45E1-8909-BE9CC674BA9E}"/>
  <tableColumns count="10">
    <tableColumn id="1" xr3:uid="{F94624A5-F420-484D-BD99-197C114DF5CC}" name="농작물"/>
    <tableColumn id="2" xr3:uid="{2732F346-991D-4058-B1A6-E96266C105EF}" name="생산지"/>
    <tableColumn id="3" xr3:uid="{C063341B-F4F0-4313-876D-1C2AAEA81DF3}" name="계약종류"/>
    <tableColumn id="4" xr3:uid="{F2B5DDB8-BC7E-4F76-A84B-2307C96FB7DD}" name="전체거래액"/>
    <tableColumn id="5" xr3:uid="{FB3CBC4D-98EF-4691-A387-892ECAE8D7A6}" name="재배면적(㎡)"/>
    <tableColumn id="6" xr3:uid="{A03E6F18-560D-42A5-8D06-FF62E8076D56}" name="재배시기"/>
    <tableColumn id="7" xr3:uid="{8AAB5F7B-A2BE-49A8-9FB1-B240A92AE7D7}" name="등급"/>
    <tableColumn id="8" xr3:uid="{1E832D52-B06C-4574-98F4-8FF7275D8649}" name="사용비료"/>
    <tableColumn id="9" xr3:uid="{E44E1F74-F2A5-4398-88CE-CD3121E592C0}" name="거래수수료"/>
    <tableColumn id="10" xr3:uid="{70570AD3-24CD-4383-9FD1-B73579EDBF52}" name="규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0"/>
  <sheetViews>
    <sheetView topLeftCell="A17" workbookViewId="0">
      <selection activeCell="H33" sqref="H33"/>
    </sheetView>
  </sheetViews>
  <sheetFormatPr defaultRowHeight="16.5" x14ac:dyDescent="0.3"/>
  <cols>
    <col min="1" max="2" width="7.125" bestFit="1" customWidth="1"/>
    <col min="3" max="3" width="10" bestFit="1" customWidth="1"/>
    <col min="4" max="4" width="14.125" bestFit="1" customWidth="1"/>
    <col min="5" max="5" width="12.375" bestFit="1" customWidth="1"/>
    <col min="7" max="7" width="5.25" bestFit="1" customWidth="1"/>
    <col min="8" max="8" width="11" bestFit="1" customWidth="1"/>
  </cols>
  <sheetData>
    <row r="1" spans="1:8" x14ac:dyDescent="0.3">
      <c r="A1" t="s">
        <v>0</v>
      </c>
    </row>
    <row r="2" spans="1: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8" x14ac:dyDescent="0.3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8" x14ac:dyDescent="0.3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8" x14ac:dyDescent="0.3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8" x14ac:dyDescent="0.3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8" x14ac:dyDescent="0.3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8" x14ac:dyDescent="0.3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8" x14ac:dyDescent="0.3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8" x14ac:dyDescent="0.3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8" x14ac:dyDescent="0.3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8" x14ac:dyDescent="0.3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8" x14ac:dyDescent="0.3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8" x14ac:dyDescent="0.3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8" x14ac:dyDescent="0.3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3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3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3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3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3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3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3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3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3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3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3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3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3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3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3">
      <c r="A32" s="48" t="s">
        <v>192</v>
      </c>
    </row>
    <row r="33" spans="1:8" x14ac:dyDescent="0.3">
      <c r="A33" t="b">
        <f>AND(_xlfn.RANK.EQ(D3,$D$3:$D$30,1)&lt;=10,OR(A3="마늘",A3="양파"))</f>
        <v>0</v>
      </c>
    </row>
    <row r="35" spans="1:8" x14ac:dyDescent="0.3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3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3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3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3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3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0" priority="1">
      <formula>AND(ISODD(QUOTIENT($E3,1000)),$G3="A")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topLeftCell="A26" workbookViewId="0">
      <selection activeCell="O36" sqref="O36"/>
    </sheetView>
  </sheetViews>
  <sheetFormatPr defaultRowHeight="16.5" x14ac:dyDescent="0.3"/>
  <cols>
    <col min="1" max="1" width="10.25" customWidth="1"/>
    <col min="2" max="2" width="11.125" bestFit="1" customWidth="1"/>
    <col min="3" max="3" width="8.375" customWidth="1"/>
    <col min="4" max="4" width="11" bestFit="1" customWidth="1"/>
    <col min="5" max="5" width="10.25" customWidth="1"/>
    <col min="6" max="6" width="12.375" bestFit="1" customWidth="1"/>
    <col min="7" max="7" width="6.5" customWidth="1"/>
    <col min="8" max="8" width="12.375" bestFit="1" customWidth="1"/>
    <col min="9" max="9" width="8.375" customWidth="1"/>
    <col min="10" max="10" width="12.375" bestFit="1" customWidth="1"/>
    <col min="11" max="12" width="10.25" customWidth="1"/>
    <col min="13" max="13" width="12.125" customWidth="1"/>
    <col min="14" max="14" width="9.75" bestFit="1" customWidth="1"/>
  </cols>
  <sheetData>
    <row r="2" spans="1:14" x14ac:dyDescent="0.3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3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3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3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3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3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3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3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3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3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3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3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3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3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3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3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3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3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3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3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3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3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3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3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3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3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3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3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3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3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3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3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3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3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3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3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3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3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3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3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3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3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3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3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3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3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3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3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3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3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topLeftCell="A21" workbookViewId="0">
      <selection activeCell="D36" sqref="D36"/>
    </sheetView>
  </sheetViews>
  <sheetFormatPr defaultRowHeight="16.5" x14ac:dyDescent="0.3"/>
  <cols>
    <col min="1" max="1" width="9.625" customWidth="1"/>
    <col min="2" max="2" width="12.25" customWidth="1"/>
    <col min="3" max="3" width="10.25" bestFit="1" customWidth="1"/>
    <col min="4" max="4" width="11.875" bestFit="1" customWidth="1"/>
    <col min="5" max="5" width="12.375" bestFit="1" customWidth="1"/>
    <col min="6" max="6" width="11.75" bestFit="1" customWidth="1"/>
    <col min="7" max="8" width="9" bestFit="1" customWidth="1"/>
    <col min="9" max="9" width="11" bestFit="1" customWidth="1"/>
    <col min="10" max="10" width="8.875" bestFit="1" customWidth="1"/>
    <col min="11" max="11" width="2.375" customWidth="1"/>
  </cols>
  <sheetData>
    <row r="1" spans="1:11" x14ac:dyDescent="0.3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3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MIN(HLOOKUP(D3,$C$40:$F$47,MATCH(C3,$A$40:$A$47,0)+3),D3*HLOOKUP(D3,$C$40:$F$47,MATCH(C3,$A$40:$A$47,0)+2))</f>
        <v>100000</v>
      </c>
      <c r="J3" s="23" t="str">
        <f>fn규모(E3)</f>
        <v>대형</v>
      </c>
      <c r="K3" s="27"/>
    </row>
    <row r="4" spans="1:11" x14ac:dyDescent="0.3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>
        <f t="shared" ref="I4:I30" si="0">MIN(HLOOKUP(D4,$C$40:$F$47,MATCH(C4,$A$40:$A$47,0)+3),D4*HLOOKUP(D4,$C$40:$F$47,MATCH(C4,$A$40:$A$47,0)+2))</f>
        <v>90000</v>
      </c>
      <c r="J4" s="23" t="str">
        <f t="shared" ref="J4:J30" si="1">fn규모(E4)</f>
        <v>중형</v>
      </c>
      <c r="K4" s="22"/>
    </row>
    <row r="5" spans="1:11" x14ac:dyDescent="0.3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>
        <f t="shared" si="0"/>
        <v>66000</v>
      </c>
      <c r="J5" s="23" t="str">
        <f t="shared" si="1"/>
        <v>중형</v>
      </c>
      <c r="K5" s="22"/>
    </row>
    <row r="6" spans="1:11" x14ac:dyDescent="0.3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>
        <f t="shared" si="0"/>
        <v>120000</v>
      </c>
      <c r="J6" s="23" t="str">
        <f t="shared" si="1"/>
        <v>중형</v>
      </c>
      <c r="K6" s="22"/>
    </row>
    <row r="7" spans="1:11" x14ac:dyDescent="0.3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>
        <f t="shared" si="0"/>
        <v>112000</v>
      </c>
      <c r="J7" s="23" t="str">
        <f t="shared" si="1"/>
        <v>중형</v>
      </c>
      <c r="K7" s="22"/>
    </row>
    <row r="8" spans="1:11" x14ac:dyDescent="0.3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>
        <f t="shared" si="0"/>
        <v>92000</v>
      </c>
      <c r="J8" s="23" t="str">
        <f t="shared" si="1"/>
        <v>중형</v>
      </c>
      <c r="K8" s="22"/>
    </row>
    <row r="9" spans="1:11" x14ac:dyDescent="0.3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>
        <f t="shared" si="0"/>
        <v>108000</v>
      </c>
      <c r="J9" s="23" t="str">
        <f t="shared" si="1"/>
        <v>중형</v>
      </c>
      <c r="K9" s="22"/>
    </row>
    <row r="10" spans="1:11" x14ac:dyDescent="0.3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>
        <f t="shared" si="0"/>
        <v>90000</v>
      </c>
      <c r="J10" s="23" t="str">
        <f t="shared" si="1"/>
        <v>대형</v>
      </c>
      <c r="K10" s="22"/>
    </row>
    <row r="11" spans="1:11" x14ac:dyDescent="0.3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>
        <f t="shared" si="0"/>
        <v>120000</v>
      </c>
      <c r="J11" s="23" t="str">
        <f t="shared" si="1"/>
        <v>대형</v>
      </c>
      <c r="K11" s="22"/>
    </row>
    <row r="12" spans="1:11" x14ac:dyDescent="0.3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>
        <f t="shared" si="0"/>
        <v>70000</v>
      </c>
      <c r="J12" s="23" t="str">
        <f t="shared" si="1"/>
        <v>대형</v>
      </c>
      <c r="K12" s="22"/>
    </row>
    <row r="13" spans="1:11" x14ac:dyDescent="0.3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>
        <f t="shared" si="0"/>
        <v>90000</v>
      </c>
      <c r="J13" s="23" t="str">
        <f t="shared" si="1"/>
        <v>대형</v>
      </c>
      <c r="K13" s="22"/>
    </row>
    <row r="14" spans="1:11" x14ac:dyDescent="0.3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>
        <f t="shared" si="0"/>
        <v>114000</v>
      </c>
      <c r="J14" s="23" t="str">
        <f t="shared" si="1"/>
        <v>중형</v>
      </c>
      <c r="K14" s="22"/>
    </row>
    <row r="15" spans="1:11" x14ac:dyDescent="0.3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>
        <f t="shared" si="0"/>
        <v>114000</v>
      </c>
      <c r="J15" s="23" t="str">
        <f t="shared" si="1"/>
        <v>대형</v>
      </c>
      <c r="K15" s="22"/>
    </row>
    <row r="16" spans="1:11" x14ac:dyDescent="0.3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>
        <f t="shared" si="0"/>
        <v>100000</v>
      </c>
      <c r="J16" s="23" t="str">
        <f t="shared" si="1"/>
        <v>대형</v>
      </c>
      <c r="K16" s="22"/>
    </row>
    <row r="17" spans="1:11" x14ac:dyDescent="0.3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>
        <f t="shared" si="0"/>
        <v>106000</v>
      </c>
      <c r="J17" s="23" t="str">
        <f t="shared" si="1"/>
        <v>중형</v>
      </c>
      <c r="K17" s="22"/>
    </row>
    <row r="18" spans="1:11" x14ac:dyDescent="0.3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>
        <f t="shared" si="0"/>
        <v>117000</v>
      </c>
      <c r="J18" s="23" t="str">
        <f t="shared" si="1"/>
        <v>대형</v>
      </c>
      <c r="K18" s="22"/>
    </row>
    <row r="19" spans="1:11" x14ac:dyDescent="0.3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>
        <f t="shared" si="0"/>
        <v>90000</v>
      </c>
      <c r="J19" s="23" t="str">
        <f t="shared" si="1"/>
        <v>중형</v>
      </c>
      <c r="K19" s="22"/>
    </row>
    <row r="20" spans="1:11" x14ac:dyDescent="0.3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>
        <f t="shared" si="0"/>
        <v>120000</v>
      </c>
      <c r="J20" s="23" t="str">
        <f t="shared" si="1"/>
        <v>대형</v>
      </c>
      <c r="K20" s="22"/>
    </row>
    <row r="21" spans="1:11" x14ac:dyDescent="0.3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>
        <f t="shared" si="0"/>
        <v>90000</v>
      </c>
      <c r="J21" s="23" t="str">
        <f t="shared" si="1"/>
        <v>대형</v>
      </c>
      <c r="K21" s="22"/>
    </row>
    <row r="22" spans="1:11" x14ac:dyDescent="0.3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>
        <f t="shared" si="0"/>
        <v>120000</v>
      </c>
      <c r="J22" s="23" t="str">
        <f t="shared" si="1"/>
        <v>중형</v>
      </c>
      <c r="K22" s="22"/>
    </row>
    <row r="23" spans="1:11" x14ac:dyDescent="0.3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>
        <f t="shared" si="0"/>
        <v>120000</v>
      </c>
      <c r="J23" s="23" t="str">
        <f t="shared" si="1"/>
        <v>대형</v>
      </c>
      <c r="K23" s="22"/>
    </row>
    <row r="24" spans="1:11" x14ac:dyDescent="0.3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>
        <f t="shared" si="0"/>
        <v>81000</v>
      </c>
      <c r="J24" s="23" t="str">
        <f t="shared" si="1"/>
        <v>대형</v>
      </c>
      <c r="K24" s="22"/>
    </row>
    <row r="25" spans="1:11" x14ac:dyDescent="0.3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>
        <f t="shared" si="0"/>
        <v>98000</v>
      </c>
      <c r="J25" s="23" t="str">
        <f t="shared" si="1"/>
        <v>대형</v>
      </c>
      <c r="K25" s="22"/>
    </row>
    <row r="26" spans="1:11" x14ac:dyDescent="0.3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>
        <f t="shared" si="0"/>
        <v>116000</v>
      </c>
      <c r="J26" s="23" t="str">
        <f t="shared" si="1"/>
        <v>중형</v>
      </c>
      <c r="K26" s="22"/>
    </row>
    <row r="27" spans="1:11" x14ac:dyDescent="0.3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>
        <f t="shared" si="0"/>
        <v>74000</v>
      </c>
      <c r="J27" s="23" t="str">
        <f t="shared" si="1"/>
        <v>대형</v>
      </c>
      <c r="K27" s="22"/>
    </row>
    <row r="28" spans="1:11" x14ac:dyDescent="0.3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>
        <f t="shared" si="0"/>
        <v>120000</v>
      </c>
      <c r="J28" s="23" t="str">
        <f t="shared" si="1"/>
        <v>중형</v>
      </c>
      <c r="K28" s="22"/>
    </row>
    <row r="29" spans="1:11" x14ac:dyDescent="0.3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>
        <f t="shared" si="0"/>
        <v>100000</v>
      </c>
      <c r="J29" s="23" t="str">
        <f t="shared" si="1"/>
        <v>중형</v>
      </c>
      <c r="K29" s="22"/>
    </row>
    <row r="30" spans="1:11" x14ac:dyDescent="0.3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>
        <f t="shared" si="0"/>
        <v>98000</v>
      </c>
      <c r="J30" s="23" t="str">
        <f t="shared" si="1"/>
        <v>중형</v>
      </c>
      <c r="K30" s="22"/>
    </row>
    <row r="31" spans="1:11" x14ac:dyDescent="0.3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3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3">
      <c r="A33" s="23" t="s">
        <v>2</v>
      </c>
      <c r="B33" s="24" t="s">
        <v>11</v>
      </c>
      <c r="C33" s="24" t="s">
        <v>20</v>
      </c>
      <c r="D33" s="28"/>
      <c r="E33" s="49" t="s">
        <v>121</v>
      </c>
      <c r="F33" s="50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3">
      <c r="A34" s="23" t="s">
        <v>26</v>
      </c>
      <c r="B34" s="23" t="str">
        <f t="array" ref="B34">TEXT(AVERAGE(IF(($B$3:$B$30=$A34)*($C$3:$C$30=B$33)*($D$3:$D$30&lt;&gt;MAX(($B$3:$B$30=$A34)*($C$3:$C$30=B$33)*$D$3:$D$30)),$D$3:$D$30)),"#,##0,,")</f>
        <v>33</v>
      </c>
      <c r="C34" s="23" t="str">
        <f t="array" ref="C34">TEXT(AVERAGE(IF(($B$3:$B$30=$A34)*($C$3:$C$30=C$33)*($D$3:$D$30&lt;&gt;MAX(($B$3:$B$30=$A34)*($C$3:$C$30=C$33)*$D$3:$D$30)),$D$3:$D$30)),"#,##0,,")</f>
        <v>42</v>
      </c>
      <c r="D34" s="28"/>
      <c r="E34" s="23">
        <v>1000</v>
      </c>
      <c r="F34" s="23">
        <v>2000</v>
      </c>
      <c r="G34" s="23" t="str">
        <f t="array" ref="G34">COUNT(IF(($E$3:$E$30&gt;=E34)*($E$3:$E$30&lt;=F34),1))&amp;"건"</f>
        <v>4건</v>
      </c>
      <c r="H34" s="29"/>
      <c r="I34" s="23" t="s">
        <v>11</v>
      </c>
      <c r="J34" s="23" t="str">
        <f t="array" ref="J34">INDEX($A$3:$A$30,MATCH(MAX(($C$3:$C$30=I34)*$D$3:$D$30),($C$3:$C$30=I34)*$D$3:$D$30,0))</f>
        <v>양파</v>
      </c>
      <c r="K34" s="22"/>
    </row>
    <row r="35" spans="1:11" x14ac:dyDescent="0.3">
      <c r="A35" s="23" t="s">
        <v>10</v>
      </c>
      <c r="B35" s="23" t="str">
        <f t="array" ref="B35">TEXT(AVERAGE(IF(($B$3:$B$30=$A35)*($C$3:$C$30=B$33)*($D$3:$D$30&lt;&gt;MAX(($B$3:$B$30=$A35)*($C$3:$C$30=B$33)*$D$3:$D$30)),$D$3:$D$30)),"#,##0,,")</f>
        <v>26</v>
      </c>
      <c r="C35" s="23" t="str">
        <f t="array" ref="C35">TEXT(AVERAGE(IF(($B$3:$B$30=$A35)*($C$3:$C$30=C$33)*($D$3:$D$30&lt;&gt;MAX(($B$3:$B$30=$A35)*($C$3:$C$30=C$33)*$D$3:$D$30)),$D$3:$D$30)),"#,##0,,")</f>
        <v>38</v>
      </c>
      <c r="D35" s="28"/>
      <c r="E35" s="23">
        <v>2001</v>
      </c>
      <c r="F35" s="23">
        <v>3000</v>
      </c>
      <c r="G35" s="23" t="str">
        <f t="array" ref="G35">COUNT(IF(($E$3:$E$30&gt;=E35)*($E$3:$E$30&lt;=F35),1))&amp;"건"</f>
        <v>10건</v>
      </c>
      <c r="H35" s="29"/>
      <c r="I35" s="23" t="s">
        <v>20</v>
      </c>
      <c r="J35" s="23" t="str">
        <f t="array" ref="J35">INDEX($A$3:$A$30,MATCH(MAX(($C$3:$C$30=I35)*$D$3:$D$30),($C$3:$C$30=I35)*$D$3:$D$30,0))</f>
        <v>마늘</v>
      </c>
      <c r="K35" s="22"/>
    </row>
    <row r="36" spans="1:11" x14ac:dyDescent="0.3">
      <c r="A36" s="23" t="s">
        <v>22</v>
      </c>
      <c r="B36" s="23" t="str">
        <f t="array" ref="B36">TEXT(AVERAGE(IF(($B$3:$B$30=$A36)*($C$3:$C$30=B$33)*($D$3:$D$30&lt;&gt;MAX(($B$3:$B$30=$A36)*($C$3:$C$30=B$33)*$D$3:$D$30)),$D$3:$D$30)),"#,##0,,")</f>
        <v>37</v>
      </c>
      <c r="C36" s="23" t="str">
        <f t="array" ref="C36">TEXT(AVERAGE(IF(($B$3:$B$30=$A36)*($C$3:$C$30=C$33)*($D$3:$D$30&lt;&gt;MAX(($B$3:$B$30=$A36)*($C$3:$C$30=C$33)*$D$3:$D$30)),$D$3:$D$30)),"#,##0,,")</f>
        <v>27</v>
      </c>
      <c r="D36" s="28"/>
      <c r="E36" s="23">
        <v>3001</v>
      </c>
      <c r="F36" s="23">
        <v>4000</v>
      </c>
      <c r="G36" s="23" t="str">
        <f t="array" ref="G36">COUNT(IF(($E$3:$E$30&gt;=E36)*($E$3:$E$30&lt;=F36),1))&amp;"건"</f>
        <v>9건</v>
      </c>
      <c r="H36" s="29"/>
      <c r="I36" s="22"/>
      <c r="J36" s="22"/>
      <c r="K36" s="22"/>
    </row>
    <row r="37" spans="1:11" x14ac:dyDescent="0.3">
      <c r="A37" s="23" t="s">
        <v>15</v>
      </c>
      <c r="B37" s="23" t="str">
        <f t="array" ref="B37">TEXT(AVERAGE(IF(($B$3:$B$30=$A37)*($C$3:$C$30=B$33)*($D$3:$D$30&lt;&gt;MAX(($B$3:$B$30=$A37)*($C$3:$C$30=B$33)*$D$3:$D$30)),$D$3:$D$30)),"#,##0,,")</f>
        <v>28</v>
      </c>
      <c r="C37" s="23" t="str">
        <f t="array" ref="C37">TEXT(AVERAGE(IF(($B$3:$B$30=$A37)*($C$3:$C$30=C$33)*($D$3:$D$30&lt;&gt;MAX(($B$3:$B$30=$A37)*($C$3:$C$30=C$33)*$D$3:$D$30)),$D$3:$D$30)),"#,##0,,")</f>
        <v>36</v>
      </c>
      <c r="D37" s="28"/>
      <c r="E37" s="23">
        <v>4001</v>
      </c>
      <c r="F37" s="23">
        <v>5000</v>
      </c>
      <c r="G37" s="23" t="str">
        <f t="array" ref="G37">COUNT(IF(($E$3:$E$30&gt;=E37)*($E$3:$E$30&lt;=F37),1))&amp;"건"</f>
        <v>5건</v>
      </c>
      <c r="H37" s="29"/>
      <c r="I37" s="22"/>
      <c r="J37" s="22"/>
      <c r="K37" s="22"/>
    </row>
    <row r="38" spans="1:1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3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3">
      <c r="A40" s="51" t="s">
        <v>11</v>
      </c>
      <c r="B40" s="51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3">
      <c r="A41" s="52"/>
      <c r="B41" s="53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3">
      <c r="A42" s="52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3">
      <c r="A43" s="53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3">
      <c r="A44" s="51" t="s">
        <v>20</v>
      </c>
      <c r="B44" s="51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3">
      <c r="A45" s="52"/>
      <c r="B45" s="53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3">
      <c r="A46" s="52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3">
      <c r="A47" s="53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1839-3359-4A6C-8C34-B9BC3E806629}">
  <sheetPr codeName="Sheet9"/>
  <dimension ref="A1:J8"/>
  <sheetViews>
    <sheetView workbookViewId="0">
      <selection activeCell="E22" sqref="E22"/>
    </sheetView>
  </sheetViews>
  <sheetFormatPr defaultRowHeight="16.5" x14ac:dyDescent="0.3"/>
  <cols>
    <col min="1" max="2" width="9.375" bestFit="1" customWidth="1"/>
    <col min="3" max="3" width="11.25" bestFit="1" customWidth="1"/>
    <col min="4" max="4" width="13.25" bestFit="1" customWidth="1"/>
    <col min="5" max="5" width="14.625" bestFit="1" customWidth="1"/>
    <col min="6" max="6" width="11.25" bestFit="1" customWidth="1"/>
    <col min="7" max="7" width="9.125" bestFit="1" customWidth="1"/>
    <col min="8" max="8" width="11.25" bestFit="1" customWidth="1"/>
    <col min="9" max="9" width="13.25" bestFit="1" customWidth="1"/>
    <col min="10" max="10" width="9.125" bestFit="1" customWidth="1"/>
  </cols>
  <sheetData>
    <row r="1" spans="1:10" x14ac:dyDescent="0.3">
      <c r="A1" s="59" t="s">
        <v>201</v>
      </c>
    </row>
    <row r="3" spans="1:10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115</v>
      </c>
      <c r="I3" t="s">
        <v>8</v>
      </c>
      <c r="J3" t="s">
        <v>116</v>
      </c>
    </row>
    <row r="4" spans="1:10" x14ac:dyDescent="0.3">
      <c r="A4" t="s">
        <v>9</v>
      </c>
      <c r="B4" t="s">
        <v>10</v>
      </c>
      <c r="C4" t="s">
        <v>11</v>
      </c>
      <c r="D4">
        <v>53000000</v>
      </c>
      <c r="E4">
        <v>3811</v>
      </c>
      <c r="F4" t="s">
        <v>12</v>
      </c>
      <c r="G4" t="s">
        <v>13</v>
      </c>
      <c r="H4" t="s">
        <v>112</v>
      </c>
      <c r="I4">
        <v>100000</v>
      </c>
      <c r="J4" t="s">
        <v>199</v>
      </c>
    </row>
    <row r="5" spans="1:10" x14ac:dyDescent="0.3">
      <c r="A5" t="s">
        <v>14</v>
      </c>
      <c r="B5" t="s">
        <v>26</v>
      </c>
      <c r="C5" t="s">
        <v>11</v>
      </c>
      <c r="D5">
        <v>49000000</v>
      </c>
      <c r="E5">
        <v>2051</v>
      </c>
      <c r="F5" t="s">
        <v>25</v>
      </c>
      <c r="G5" t="s">
        <v>13</v>
      </c>
      <c r="H5" t="s">
        <v>114</v>
      </c>
      <c r="I5">
        <v>98000</v>
      </c>
      <c r="J5" t="s">
        <v>200</v>
      </c>
    </row>
    <row r="6" spans="1:10" x14ac:dyDescent="0.3">
      <c r="A6" t="s">
        <v>17</v>
      </c>
      <c r="B6" t="s">
        <v>15</v>
      </c>
      <c r="C6" t="s">
        <v>11</v>
      </c>
      <c r="D6">
        <v>31000000</v>
      </c>
      <c r="E6">
        <v>3016</v>
      </c>
      <c r="F6" t="s">
        <v>23</v>
      </c>
      <c r="G6" t="s">
        <v>13</v>
      </c>
      <c r="H6" t="s">
        <v>114</v>
      </c>
      <c r="I6">
        <v>90000</v>
      </c>
      <c r="J6" t="s">
        <v>199</v>
      </c>
    </row>
    <row r="7" spans="1:10" x14ac:dyDescent="0.3">
      <c r="A7" t="s">
        <v>17</v>
      </c>
      <c r="B7" t="s">
        <v>26</v>
      </c>
      <c r="C7" t="s">
        <v>11</v>
      </c>
      <c r="D7">
        <v>34000000</v>
      </c>
      <c r="E7">
        <v>2496</v>
      </c>
      <c r="F7" t="s">
        <v>23</v>
      </c>
      <c r="G7" t="s">
        <v>13</v>
      </c>
      <c r="H7" t="s">
        <v>113</v>
      </c>
      <c r="I7">
        <v>90000</v>
      </c>
      <c r="J7" t="s">
        <v>200</v>
      </c>
    </row>
    <row r="8" spans="1:10" x14ac:dyDescent="0.3">
      <c r="A8" t="s">
        <v>17</v>
      </c>
      <c r="B8" t="s">
        <v>15</v>
      </c>
      <c r="C8" t="s">
        <v>11</v>
      </c>
      <c r="D8">
        <v>58000000</v>
      </c>
      <c r="E8">
        <v>4204</v>
      </c>
      <c r="F8" t="s">
        <v>25</v>
      </c>
      <c r="G8" t="s">
        <v>13</v>
      </c>
      <c r="H8" t="s">
        <v>112</v>
      </c>
      <c r="I8">
        <v>100000</v>
      </c>
      <c r="J8" t="s">
        <v>199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C5" sqref="C5"/>
    </sheetView>
  </sheetViews>
  <sheetFormatPr defaultRowHeight="16.5" x14ac:dyDescent="0.3"/>
  <cols>
    <col min="1" max="1" width="11.875" bestFit="1" customWidth="1"/>
    <col min="2" max="2" width="8.5" bestFit="1" customWidth="1"/>
    <col min="3" max="4" width="16.875" bestFit="1" customWidth="1"/>
  </cols>
  <sheetData>
    <row r="1" spans="1:4" x14ac:dyDescent="0.3">
      <c r="A1" s="57" t="s">
        <v>2</v>
      </c>
      <c r="B1" t="s">
        <v>193</v>
      </c>
    </row>
    <row r="3" spans="1:4" x14ac:dyDescent="0.3">
      <c r="A3" s="57" t="s">
        <v>3</v>
      </c>
      <c r="B3" s="57" t="s">
        <v>7</v>
      </c>
      <c r="C3" t="s">
        <v>195</v>
      </c>
      <c r="D3" t="s">
        <v>196</v>
      </c>
    </row>
    <row r="4" spans="1:4" x14ac:dyDescent="0.3">
      <c r="A4" t="s">
        <v>11</v>
      </c>
      <c r="C4" s="58"/>
      <c r="D4" s="58"/>
    </row>
    <row r="5" spans="1:4" x14ac:dyDescent="0.3">
      <c r="B5" t="s">
        <v>13</v>
      </c>
      <c r="C5" s="58">
        <v>225000000</v>
      </c>
      <c r="D5" s="58">
        <v>478000</v>
      </c>
    </row>
    <row r="6" spans="1:4" x14ac:dyDescent="0.3">
      <c r="B6" t="s">
        <v>16</v>
      </c>
      <c r="C6" s="58">
        <v>142000000</v>
      </c>
      <c r="D6" s="58">
        <v>332000</v>
      </c>
    </row>
    <row r="7" spans="1:4" x14ac:dyDescent="0.3">
      <c r="B7" t="s">
        <v>19</v>
      </c>
      <c r="C7" s="58">
        <v>81000000</v>
      </c>
      <c r="D7" s="58">
        <v>237000</v>
      </c>
    </row>
    <row r="8" spans="1:4" x14ac:dyDescent="0.3">
      <c r="A8" t="s">
        <v>197</v>
      </c>
      <c r="C8" s="58">
        <v>448000000</v>
      </c>
      <c r="D8" s="58">
        <v>1047000</v>
      </c>
    </row>
    <row r="9" spans="1:4" x14ac:dyDescent="0.3">
      <c r="A9" t="s">
        <v>20</v>
      </c>
      <c r="C9" s="58"/>
      <c r="D9" s="58"/>
    </row>
    <row r="10" spans="1:4" x14ac:dyDescent="0.3">
      <c r="B10" t="s">
        <v>19</v>
      </c>
      <c r="C10" s="58">
        <v>316000000</v>
      </c>
      <c r="D10" s="58">
        <v>923000</v>
      </c>
    </row>
    <row r="11" spans="1:4" x14ac:dyDescent="0.3">
      <c r="B11" t="s">
        <v>16</v>
      </c>
      <c r="C11" s="58">
        <v>236000000</v>
      </c>
      <c r="D11" s="58">
        <v>676000</v>
      </c>
    </row>
    <row r="12" spans="1:4" x14ac:dyDescent="0.3">
      <c r="B12" t="s">
        <v>13</v>
      </c>
      <c r="C12" s="58">
        <v>70000000</v>
      </c>
      <c r="D12" s="58">
        <v>190000</v>
      </c>
    </row>
    <row r="13" spans="1:4" x14ac:dyDescent="0.3">
      <c r="A13" t="s">
        <v>198</v>
      </c>
      <c r="C13" s="58">
        <v>622000000</v>
      </c>
      <c r="D13" s="58">
        <v>1789000</v>
      </c>
    </row>
    <row r="14" spans="1:4" x14ac:dyDescent="0.3">
      <c r="A14" t="s">
        <v>194</v>
      </c>
      <c r="C14" s="58">
        <v>1070000000</v>
      </c>
      <c r="D14" s="58">
        <v>2836000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tabSelected="1" workbookViewId="0">
      <selection activeCell="A4" sqref="A4"/>
    </sheetView>
  </sheetViews>
  <sheetFormatPr defaultRowHeight="16.5" x14ac:dyDescent="0.3"/>
  <cols>
    <col min="1" max="1" width="9.875" bestFit="1" customWidth="1"/>
    <col min="5" max="5" width="9.375" bestFit="1" customWidth="1"/>
    <col min="6" max="6" width="2.5" customWidth="1"/>
    <col min="7" max="7" width="10.25" customWidth="1"/>
    <col min="8" max="8" width="6.5" customWidth="1"/>
  </cols>
  <sheetData>
    <row r="2" spans="1:9" x14ac:dyDescent="0.3">
      <c r="A2" t="s">
        <v>134</v>
      </c>
      <c r="G2" s="36" t="s">
        <v>117</v>
      </c>
    </row>
    <row r="3" spans="1:9" x14ac:dyDescent="0.3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3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41"/>
      <c r="I4" s="40">
        <f>(C4-D4)*VLOOKUP(B4,$A$14:$B$15,2,FALSE)</f>
        <v>64311</v>
      </c>
    </row>
    <row r="5" spans="1:9" x14ac:dyDescent="0.3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4" t="s">
        <v>132</v>
      </c>
      <c r="H5" s="41">
        <v>1</v>
      </c>
      <c r="I5" s="40">
        <f t="dataTable" ref="I5:I12" dt2D="0" dtr="0" r1="D4"/>
        <v>65475</v>
      </c>
    </row>
    <row r="6" spans="1:9" x14ac:dyDescent="0.3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4"/>
      <c r="H6" s="41">
        <v>3</v>
      </c>
      <c r="I6" s="40">
        <v>64893</v>
      </c>
    </row>
    <row r="7" spans="1:9" x14ac:dyDescent="0.3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4"/>
      <c r="H7" s="41">
        <v>5</v>
      </c>
      <c r="I7" s="40">
        <v>64311</v>
      </c>
    </row>
    <row r="8" spans="1:9" x14ac:dyDescent="0.3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4"/>
      <c r="H8" s="41">
        <v>7</v>
      </c>
      <c r="I8" s="40">
        <v>63729</v>
      </c>
    </row>
    <row r="9" spans="1:9" x14ac:dyDescent="0.3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4"/>
      <c r="H9" s="41">
        <v>9</v>
      </c>
      <c r="I9" s="40">
        <v>63147</v>
      </c>
    </row>
    <row r="10" spans="1:9" x14ac:dyDescent="0.3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4"/>
      <c r="H10" s="41">
        <v>11</v>
      </c>
      <c r="I10" s="40">
        <v>62565</v>
      </c>
    </row>
    <row r="11" spans="1:9" x14ac:dyDescent="0.3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4"/>
      <c r="H11" s="41">
        <v>13</v>
      </c>
      <c r="I11" s="40">
        <v>61983</v>
      </c>
    </row>
    <row r="12" spans="1:9" x14ac:dyDescent="0.3">
      <c r="G12" s="54"/>
      <c r="H12" s="41">
        <v>15</v>
      </c>
      <c r="I12" s="40">
        <v>61401</v>
      </c>
    </row>
    <row r="13" spans="1:9" x14ac:dyDescent="0.3">
      <c r="A13" s="49" t="s">
        <v>133</v>
      </c>
      <c r="B13" s="50"/>
    </row>
    <row r="14" spans="1:9" x14ac:dyDescent="0.3">
      <c r="A14" s="23" t="s">
        <v>130</v>
      </c>
      <c r="B14" s="23">
        <v>291</v>
      </c>
    </row>
    <row r="15" spans="1:9" x14ac:dyDescent="0.3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." promptTitle="입력제한" prompt="4월~6월에 해당하는 날짜만 입력하세요." sqref="A4:A11" xr:uid="{EF6A8949-BF0F-4449-A3A7-C03E3947AF03}">
      <formula1>AND(MONTH(A4)&gt;=4,MONTH(A4)&lt;=6)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N10" sqref="N10"/>
    </sheetView>
  </sheetViews>
  <sheetFormatPr defaultRowHeight="16.5" x14ac:dyDescent="0.3"/>
  <sheetData>
    <row r="1" spans="1:3" ht="20.25" x14ac:dyDescent="0.3">
      <c r="A1" s="55" t="s">
        <v>140</v>
      </c>
      <c r="B1" s="55"/>
      <c r="C1" s="55"/>
    </row>
    <row r="2" spans="1:3" x14ac:dyDescent="0.3">
      <c r="A2" s="23" t="s">
        <v>141</v>
      </c>
      <c r="B2" s="23" t="s">
        <v>142</v>
      </c>
      <c r="C2" s="23" t="s">
        <v>143</v>
      </c>
    </row>
    <row r="3" spans="1:3" x14ac:dyDescent="0.3">
      <c r="A3" s="23" t="s">
        <v>144</v>
      </c>
      <c r="B3" s="42">
        <v>420.52083333333297</v>
      </c>
      <c r="C3" s="42">
        <v>812.35</v>
      </c>
    </row>
    <row r="4" spans="1:3" x14ac:dyDescent="0.3">
      <c r="A4" s="23" t="s">
        <v>135</v>
      </c>
      <c r="B4" s="42">
        <v>248.94833333333301</v>
      </c>
      <c r="C4" s="42">
        <v>400.9</v>
      </c>
    </row>
    <row r="5" spans="1:3" x14ac:dyDescent="0.3">
      <c r="A5" s="23" t="s">
        <v>136</v>
      </c>
      <c r="B5" s="42">
        <v>410.428333333333</v>
      </c>
      <c r="C5" s="42">
        <v>638.27499999999998</v>
      </c>
    </row>
    <row r="6" spans="1:3" x14ac:dyDescent="0.3">
      <c r="A6" s="23" t="s">
        <v>137</v>
      </c>
      <c r="B6" s="42">
        <v>386.879166666667</v>
      </c>
      <c r="C6" s="42">
        <v>379.8</v>
      </c>
    </row>
    <row r="7" spans="1:3" x14ac:dyDescent="0.3">
      <c r="A7" s="23" t="s">
        <v>138</v>
      </c>
      <c r="B7" s="42">
        <v>400.33583333333303</v>
      </c>
      <c r="C7" s="42">
        <v>506.4</v>
      </c>
    </row>
    <row r="8" spans="1:3" x14ac:dyDescent="0.3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workbookViewId="0">
      <selection activeCell="H6" sqref="H6"/>
    </sheetView>
  </sheetViews>
  <sheetFormatPr defaultRowHeight="16.5" x14ac:dyDescent="0.3"/>
  <cols>
    <col min="1" max="1" width="11" customWidth="1"/>
    <col min="2" max="2" width="9.375" customWidth="1"/>
    <col min="3" max="3" width="9.875" customWidth="1"/>
    <col min="4" max="4" width="10" customWidth="1"/>
    <col min="5" max="5" width="14.375" customWidth="1"/>
    <col min="6" max="6" width="2.25" customWidth="1"/>
    <col min="7" max="7" width="11.125" customWidth="1"/>
  </cols>
  <sheetData>
    <row r="1" spans="1:5" ht="20.25" x14ac:dyDescent="0.3">
      <c r="A1" s="56" t="s">
        <v>145</v>
      </c>
      <c r="B1" s="56"/>
      <c r="C1" s="56"/>
      <c r="D1" s="56"/>
      <c r="E1" s="56"/>
    </row>
    <row r="3" spans="1:5" x14ac:dyDescent="0.3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3">
      <c r="A4" s="23" t="s">
        <v>151</v>
      </c>
      <c r="B4" s="25">
        <v>43150</v>
      </c>
      <c r="C4" s="43" t="s">
        <v>152</v>
      </c>
      <c r="D4" s="60">
        <v>2.9</v>
      </c>
      <c r="E4" s="25">
        <v>190984</v>
      </c>
    </row>
    <row r="5" spans="1:5" x14ac:dyDescent="0.3">
      <c r="A5" s="23" t="s">
        <v>153</v>
      </c>
      <c r="B5" s="25">
        <v>70500</v>
      </c>
      <c r="C5" s="43" t="s">
        <v>154</v>
      </c>
      <c r="D5" s="60">
        <v>1.4</v>
      </c>
      <c r="E5" s="25">
        <v>188630</v>
      </c>
    </row>
    <row r="6" spans="1:5" x14ac:dyDescent="0.3">
      <c r="A6" s="23" t="s">
        <v>155</v>
      </c>
      <c r="B6" s="25">
        <v>34450</v>
      </c>
      <c r="C6" s="43" t="s">
        <v>156</v>
      </c>
      <c r="D6" s="60">
        <v>-3.25</v>
      </c>
      <c r="E6" s="25">
        <v>177652</v>
      </c>
    </row>
    <row r="7" spans="1:5" x14ac:dyDescent="0.3">
      <c r="A7" s="23" t="s">
        <v>157</v>
      </c>
      <c r="B7" s="25">
        <v>214200</v>
      </c>
      <c r="C7" s="43" t="s">
        <v>158</v>
      </c>
      <c r="D7" s="60">
        <v>6.47</v>
      </c>
      <c r="E7" s="25">
        <v>311300</v>
      </c>
    </row>
    <row r="8" spans="1:5" x14ac:dyDescent="0.3">
      <c r="A8" s="23" t="s">
        <v>159</v>
      </c>
      <c r="B8" s="25">
        <v>108500</v>
      </c>
      <c r="C8" s="43" t="s">
        <v>160</v>
      </c>
      <c r="D8" s="60">
        <v>-9.0299999999999994</v>
      </c>
      <c r="E8" s="25">
        <v>302977</v>
      </c>
    </row>
    <row r="9" spans="1:5" x14ac:dyDescent="0.3">
      <c r="A9" s="23" t="s">
        <v>161</v>
      </c>
      <c r="B9" s="25">
        <v>126000</v>
      </c>
      <c r="C9" s="43" t="s">
        <v>162</v>
      </c>
      <c r="D9" s="60">
        <v>-19.68</v>
      </c>
      <c r="E9" s="25">
        <v>257309</v>
      </c>
    </row>
    <row r="10" spans="1:5" x14ac:dyDescent="0.3">
      <c r="A10" s="23" t="s">
        <v>163</v>
      </c>
      <c r="B10" s="25">
        <v>103000</v>
      </c>
      <c r="C10" s="43" t="s">
        <v>164</v>
      </c>
      <c r="D10" s="60">
        <v>-7.62</v>
      </c>
      <c r="E10" s="25">
        <v>229318</v>
      </c>
    </row>
    <row r="11" spans="1:5" x14ac:dyDescent="0.3">
      <c r="A11" s="23" t="s">
        <v>165</v>
      </c>
      <c r="B11" s="25">
        <v>41750</v>
      </c>
      <c r="C11" s="43" t="s">
        <v>166</v>
      </c>
      <c r="D11" s="60">
        <v>19.760000000000002</v>
      </c>
      <c r="E11" s="25">
        <v>159576</v>
      </c>
    </row>
    <row r="12" spans="1:5" x14ac:dyDescent="0.3">
      <c r="A12" s="23" t="s">
        <v>167</v>
      </c>
      <c r="B12" s="25">
        <v>29800</v>
      </c>
      <c r="C12" s="43" t="s">
        <v>168</v>
      </c>
      <c r="D12" s="60">
        <v>6.11</v>
      </c>
      <c r="E12" s="25">
        <v>144844</v>
      </c>
    </row>
    <row r="13" spans="1:5" x14ac:dyDescent="0.3">
      <c r="A13" s="23" t="s">
        <v>169</v>
      </c>
      <c r="B13" s="25">
        <v>122100</v>
      </c>
      <c r="C13" s="43">
        <v>0</v>
      </c>
      <c r="D13" s="60">
        <v>0</v>
      </c>
      <c r="E13" s="25">
        <v>229422</v>
      </c>
    </row>
    <row r="14" spans="1:5" x14ac:dyDescent="0.3">
      <c r="A14" s="23" t="s">
        <v>170</v>
      </c>
      <c r="B14" s="25">
        <v>87200</v>
      </c>
      <c r="C14" s="43" t="s">
        <v>171</v>
      </c>
      <c r="D14" s="60">
        <v>4.04</v>
      </c>
      <c r="E14" s="25">
        <v>197009</v>
      </c>
    </row>
    <row r="15" spans="1:5" x14ac:dyDescent="0.3">
      <c r="A15" s="23" t="s">
        <v>172</v>
      </c>
      <c r="B15" s="25">
        <v>192000</v>
      </c>
      <c r="C15" s="43" t="s">
        <v>173</v>
      </c>
      <c r="D15" s="60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9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{35621E57-4CA1-4215-86D8-25C73A433189}</x14:id>
        </ext>
      </extLst>
    </cfRule>
    <cfRule type="dataBar" priority="8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{967DD385-E068-4831-A36F-8B67464B6133}</x14:id>
        </ext>
      </extLst>
    </cfRule>
    <cfRule type="dataBar" priority="7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{43BBB116-671C-4CC5-87D5-61CEA6D53D00}</x14:id>
        </ext>
      </extLst>
    </cfRule>
    <cfRule type="dataBar" priority="6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{1AA68114-0093-42AF-8089-EFE2E904AF91}</x14:id>
        </ext>
      </extLst>
    </cfRule>
    <cfRule type="dataBar" priority="5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{0267F352-A66E-46EA-8B58-5C838EBFC4B5}</x14:id>
        </ext>
      </extLst>
    </cfRule>
    <cfRule type="dataBar" priority="4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{45D78023-A9DB-425E-8373-52DF96BAF6CB}</x14:id>
        </ext>
      </extLst>
    </cfRule>
    <cfRule type="dataBar" priority="3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{01A91997-3F19-4023-9479-7A459D610E86}</x14:id>
        </ext>
      </extLst>
    </cfRule>
    <cfRule type="dataBar" priority="2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{02E4F73E-1F2F-4BA8-9E9F-D546AB896FE3}</x14:id>
        </ext>
      </extLst>
    </cfRule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{B5DE0389-4779-4B2C-A2CF-6F0C14EBFAAB}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621E57-4CA1-4215-86D8-25C73A433189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967DD385-E068-4831-A36F-8B67464B6133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43BBB116-671C-4CC5-87D5-61CEA6D53D00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1AA68114-0093-42AF-8089-EFE2E904AF91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0267F352-A66E-46EA-8B58-5C838EBFC4B5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45D78023-A9DB-425E-8373-52DF96BAF6CB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01A91997-3F19-4023-9479-7A459D610E86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02E4F73E-1F2F-4BA8-9E9F-D546AB896FE3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B5DE0389-4779-4B2C-A2CF-6F0C14EBFAAB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/>
  </sheetViews>
  <sheetFormatPr defaultRowHeight="16.5" x14ac:dyDescent="0.3"/>
  <cols>
    <col min="3" max="3" width="13" bestFit="1" customWidth="1"/>
    <col min="4" max="4" width="13.125" customWidth="1"/>
    <col min="5" max="5" width="12.375" bestFit="1" customWidth="1"/>
    <col min="6" max="6" width="15.875" customWidth="1"/>
    <col min="7" max="7" width="3.5" customWidth="1"/>
    <col min="8" max="8" width="10.125" customWidth="1"/>
    <col min="9" max="9" width="13.5" customWidth="1"/>
  </cols>
  <sheetData>
    <row r="2" spans="1:9" x14ac:dyDescent="0.3">
      <c r="A2" t="s">
        <v>179</v>
      </c>
    </row>
    <row r="3" spans="1:9" x14ac:dyDescent="0.3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3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3">
      <c r="A5" s="39"/>
      <c r="B5" s="39"/>
      <c r="C5" s="39"/>
      <c r="D5" s="47"/>
      <c r="E5" s="39"/>
      <c r="F5" s="39"/>
      <c r="H5" s="23" t="s">
        <v>176</v>
      </c>
      <c r="I5" s="23" t="s">
        <v>187</v>
      </c>
    </row>
    <row r="6" spans="1:9" x14ac:dyDescent="0.3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3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3">
      <c r="A8" s="39"/>
      <c r="B8" s="39"/>
      <c r="C8" s="39"/>
      <c r="D8" s="39"/>
      <c r="E8" s="39"/>
      <c r="F8" s="39"/>
    </row>
    <row r="9" spans="1:9" x14ac:dyDescent="0.3">
      <c r="A9" s="39"/>
      <c r="B9" s="39"/>
      <c r="C9" s="39"/>
      <c r="D9" s="39"/>
      <c r="E9" s="39"/>
      <c r="F9" s="39"/>
    </row>
    <row r="10" spans="1:9" x14ac:dyDescent="0.3">
      <c r="A10" s="39"/>
      <c r="B10" s="39"/>
      <c r="C10" s="39"/>
      <c r="D10" s="39"/>
      <c r="E10" s="39"/>
      <c r="F10" s="39"/>
    </row>
    <row r="11" spans="1:9" x14ac:dyDescent="0.3">
      <c r="A11" s="39"/>
      <c r="B11" s="39"/>
      <c r="C11" s="39"/>
      <c r="D11" s="39"/>
      <c r="E11" s="39"/>
      <c r="F11" s="39"/>
    </row>
    <row r="12" spans="1:9" x14ac:dyDescent="0.3">
      <c r="A12" s="39"/>
      <c r="B12" s="39"/>
      <c r="C12" s="39"/>
      <c r="D12" s="39"/>
      <c r="E12" s="39"/>
      <c r="F12" s="39"/>
    </row>
    <row r="13" spans="1:9" x14ac:dyDescent="0.3">
      <c r="A13" s="39"/>
      <c r="B13" s="39"/>
      <c r="C13" s="39"/>
      <c r="D13" s="39"/>
      <c r="E13" s="39"/>
      <c r="F13" s="39"/>
    </row>
    <row r="14" spans="1:9" x14ac:dyDescent="0.3">
      <c r="A14" s="39"/>
      <c r="B14" s="39"/>
      <c r="C14" s="39"/>
      <c r="D14" s="39"/>
      <c r="E14" s="39"/>
      <c r="F14" s="39"/>
    </row>
    <row r="15" spans="1:9" x14ac:dyDescent="0.3">
      <c r="A15" s="39"/>
      <c r="B15" s="39"/>
      <c r="C15" s="39"/>
      <c r="D15" s="39"/>
      <c r="E15" s="39"/>
      <c r="F15" s="39"/>
    </row>
    <row r="16" spans="1:9" x14ac:dyDescent="0.3">
      <c r="A16" s="39"/>
      <c r="B16" s="39"/>
      <c r="C16" s="39"/>
      <c r="D16" s="39"/>
      <c r="E16" s="39"/>
      <c r="F16" s="39"/>
    </row>
    <row r="17" spans="1:6" x14ac:dyDescent="0.3">
      <c r="A17" s="39"/>
      <c r="B17" s="39"/>
      <c r="C17" s="39"/>
      <c r="D17" s="39"/>
      <c r="E17" s="39"/>
      <c r="F17" s="39"/>
    </row>
    <row r="18" spans="1:6" x14ac:dyDescent="0.3">
      <c r="A18" s="39"/>
      <c r="B18" s="39"/>
      <c r="C18" s="39"/>
      <c r="D18" s="39"/>
      <c r="E18" s="39"/>
      <c r="F18" s="39"/>
    </row>
    <row r="19" spans="1:6" x14ac:dyDescent="0.3">
      <c r="A19" s="39"/>
      <c r="B19" s="39"/>
      <c r="C19" s="39"/>
      <c r="D19" s="39"/>
      <c r="E19" s="39"/>
      <c r="F19" s="39"/>
    </row>
    <row r="20" spans="1:6" x14ac:dyDescent="0.3">
      <c r="A20" s="39"/>
      <c r="B20" s="39"/>
      <c r="C20" s="39"/>
      <c r="D20" s="39"/>
      <c r="E20" s="39"/>
      <c r="F20" s="39"/>
    </row>
    <row r="21" spans="1:6" x14ac:dyDescent="0.3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180975</xdr:colOff>
                <xdr:row>0</xdr:row>
                <xdr:rowOff>47625</xdr:rowOff>
              </from>
              <to>
                <xdr:col>5</xdr:col>
                <xdr:colOff>1143000</xdr:colOff>
                <xdr:row>1</xdr:row>
                <xdr:rowOff>190500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C등급계약재배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seonwook kim</cp:lastModifiedBy>
  <dcterms:created xsi:type="dcterms:W3CDTF">2023-07-14T11:40:39Z</dcterms:created>
  <dcterms:modified xsi:type="dcterms:W3CDTF">2025-11-13T01:05:33Z</dcterms:modified>
</cp:coreProperties>
</file>