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iic\Desktop\2025_기본서_컴활1급실기_250715\01 엑셀\03 기본모의고사\"/>
    </mc:Choice>
  </mc:AlternateContent>
  <xr:revisionPtr revIDLastSave="0" documentId="13_ncr:1_{79FEFC15-DC50-41D3-B0BD-53C6764E32F1}" xr6:coauthVersionLast="47" xr6:coauthVersionMax="47" xr10:uidLastSave="{00000000-0000-0000-0000-000000000000}"/>
  <bookViews>
    <workbookView xWindow="-120" yWindow="-120" windowWidth="29040" windowHeight="15720" tabRatio="765" activeTab="4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기본작업!$A$4:$G$19</definedName>
    <definedName name="_xlnm.Criteria" localSheetId="0">기본작업!#REF!</definedName>
    <definedName name="_xlnm.Extract" localSheetId="0">기본작업!#REF!</definedName>
    <definedName name="_xlnm.Print_Area" localSheetId="0">기본작업!$A$2:$G$19</definedName>
  </definedNames>
  <calcPr calcId="191029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인터넷쇼핑몰" name="인터넷쇼핑몰" connection="인터넷쇼핑몰"/>
        </x15:modelTables>
        <x15:extLst>
          <ext xmlns:x16="http://schemas.microsoft.com/office/spreadsheetml/2014/11/main" uri="{9835A34E-60A6-4A7C-AAB8-D5F71C897F49}">
            <x16:modelTimeGroupings>
              <x16:modelTimeGrouping tableName="인터넷쇼핑몰" columnName="개설일" columnId="개설일">
                <x16:calculatedTimeColumn columnName="개설일(월 인덱스)" columnId="개설일(월 인덱스)" contentType="monthsindex" isSelected="1"/>
                <x16:calculatedTimeColumn columnName="개설일(월)" columnId="개설일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2" l="1"/>
  <c r="J11" i="2"/>
  <c r="J12" i="2"/>
  <c r="J13" i="2"/>
  <c r="J14" i="2"/>
  <c r="J15" i="2"/>
  <c r="J16" i="2"/>
  <c r="J17" i="2"/>
  <c r="J9" i="2"/>
  <c r="I10" i="2"/>
  <c r="I11" i="2"/>
  <c r="I12" i="2"/>
  <c r="I13" i="2"/>
  <c r="I14" i="2"/>
  <c r="I15" i="2"/>
  <c r="I16" i="2"/>
  <c r="I17" i="2"/>
  <c r="I9" i="2"/>
  <c r="E22" i="2"/>
  <c r="E23" i="2"/>
  <c r="E24" i="2"/>
  <c r="E25" i="2"/>
  <c r="E26" i="2"/>
  <c r="E27" i="2"/>
  <c r="E21" i="2"/>
  <c r="H10" i="2"/>
  <c r="H11" i="2"/>
  <c r="H12" i="2"/>
  <c r="H13" i="2"/>
  <c r="H14" i="2"/>
  <c r="H15" i="2"/>
  <c r="H16" i="2"/>
  <c r="H17" i="2"/>
  <c r="H9" i="2"/>
  <c r="E5" i="2" a="1"/>
  <c r="E5" i="2" s="1"/>
  <c r="F5" i="2" a="1"/>
  <c r="F5" i="2" s="1"/>
  <c r="G5" i="2" a="1"/>
  <c r="G5" i="2" s="1"/>
  <c r="E6" i="2" a="1"/>
  <c r="E6" i="2" s="1"/>
  <c r="F6" i="2" a="1"/>
  <c r="F6" i="2" s="1"/>
  <c r="G6" i="2" a="1"/>
  <c r="G6" i="2"/>
  <c r="F4" i="2" a="1"/>
  <c r="F4" i="2" s="1"/>
  <c r="G4" i="2" a="1"/>
  <c r="G4" i="2" s="1"/>
  <c r="E4" i="2" a="1"/>
  <c r="E4" i="2" s="1"/>
  <c r="B4" i="2" a="1"/>
  <c r="B4" i="2" s="1"/>
  <c r="B5" i="2" a="1"/>
  <c r="B5" i="2" s="1"/>
  <c r="B3" i="2" a="1"/>
  <c r="B3" i="2"/>
  <c r="J4" i="5"/>
  <c r="J5" i="5"/>
  <c r="J6" i="5"/>
  <c r="J7" i="5"/>
  <c r="J8" i="5"/>
  <c r="J9" i="5"/>
  <c r="J10" i="5"/>
  <c r="J11" i="5"/>
  <c r="J12" i="5"/>
  <c r="J13" i="5"/>
  <c r="F22" i="2" a="1"/>
  <c r="F23" i="2" a="1"/>
  <c r="F25" i="2" a="1"/>
  <c r="F26" i="2" a="1"/>
  <c r="F27" i="2" a="1"/>
  <c r="F24" i="2" a="1"/>
  <c r="F21" i="2" a="1"/>
  <c r="F24" i="2" l="1"/>
  <c r="F27" i="2"/>
  <c r="F26" i="2"/>
  <c r="F25" i="2"/>
  <c r="F23" i="2"/>
  <c r="F22" i="2"/>
  <c r="F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3357C71-7247-484F-891F-8AA628F42B5E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A9808EE-1749-4046-9F90-0CCC1D795E4D}" name="인터넷쇼핑몰" type="103" refreshedVersion="8" minRefreshableVersion="5">
    <extLst>
      <ext xmlns:x15="http://schemas.microsoft.com/office/spreadsheetml/2010/11/main" uri="{DE250136-89BD-433C-8126-D09CA5730AF9}">
        <x15:connection id="인터넷쇼핑몰" autoDelete="1">
          <x15:textPr prompt="0" codePage="949" sourceFile="C:\Users\siic\Desktop\2025_기본서_컴활1급실기_250715\01 엑셀\03 기본모의고사\인터넷쇼핑몰.csv" tab="0" comma="1">
            <textFields count="8">
              <textField/>
              <textField/>
              <textField type="skip"/>
              <textField type="skip"/>
              <textField type="skip"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<sst xmlns="http://schemas.openxmlformats.org/spreadsheetml/2006/main" count="262" uniqueCount="183">
  <si>
    <t>[표1]</t>
  </si>
  <si>
    <t>하반기 신입사원 지원 현황</t>
  </si>
  <si>
    <t>성명</t>
  </si>
  <si>
    <t>지원부서</t>
  </si>
  <si>
    <t>자격증</t>
  </si>
  <si>
    <t>권유식</t>
  </si>
  <si>
    <t>총무부</t>
  </si>
  <si>
    <t>합격</t>
  </si>
  <si>
    <t>고광명</t>
  </si>
  <si>
    <t>영업부</t>
  </si>
  <si>
    <t>김순식</t>
  </si>
  <si>
    <t>인사부</t>
  </si>
  <si>
    <t>불합격</t>
  </si>
  <si>
    <t>도현명</t>
  </si>
  <si>
    <t>박문수</t>
  </si>
  <si>
    <t>홍보부</t>
  </si>
  <si>
    <t>이기자</t>
  </si>
  <si>
    <t>관리부</t>
  </si>
  <si>
    <t>하지만</t>
  </si>
  <si>
    <t>한기철</t>
  </si>
  <si>
    <t>[표2]</t>
  </si>
  <si>
    <t>장성태</t>
  </si>
  <si>
    <t>배승우</t>
  </si>
  <si>
    <t>장병철</t>
  </si>
  <si>
    <t>우병순</t>
  </si>
  <si>
    <t>오장규</t>
  </si>
  <si>
    <t>추병선</t>
  </si>
  <si>
    <t>담당지역</t>
  </si>
  <si>
    <t>급여합계</t>
  </si>
  <si>
    <t>판매</t>
  </si>
  <si>
    <t>강서구</t>
  </si>
  <si>
    <t>1부</t>
  </si>
  <si>
    <t>2부</t>
  </si>
  <si>
    <t>3부</t>
  </si>
  <si>
    <t>강동구</t>
  </si>
  <si>
    <t>성북구</t>
  </si>
  <si>
    <t>[표3]</t>
  </si>
  <si>
    <t>부서</t>
  </si>
  <si>
    <t>급여</t>
  </si>
  <si>
    <t>대출금</t>
  </si>
  <si>
    <t>이자(연리)</t>
  </si>
  <si>
    <t>기간(년)</t>
  </si>
  <si>
    <t>매월불입금</t>
  </si>
  <si>
    <t>투자 가치</t>
  </si>
  <si>
    <t>현재 가치</t>
  </si>
  <si>
    <t>김정원</t>
  </si>
  <si>
    <t>판매1부</t>
  </si>
  <si>
    <t>박경진</t>
  </si>
  <si>
    <t>반상현</t>
  </si>
  <si>
    <t>판매2부</t>
  </si>
  <si>
    <t>어지순</t>
  </si>
  <si>
    <t>유건석</t>
  </si>
  <si>
    <t>판매3부</t>
  </si>
  <si>
    <t>은지은</t>
  </si>
  <si>
    <t>이순자</t>
  </si>
  <si>
    <t>제장부</t>
  </si>
  <si>
    <t>최지열</t>
  </si>
  <si>
    <t>[표4]</t>
  </si>
  <si>
    <t>사원명</t>
  </si>
  <si>
    <t>입사일</t>
  </si>
  <si>
    <t>신장</t>
  </si>
  <si>
    <t>몸무게</t>
  </si>
  <si>
    <t>근속수당</t>
  </si>
  <si>
    <t>표준몸무게</t>
  </si>
  <si>
    <t>김명식</t>
  </si>
  <si>
    <t>박신아</t>
  </si>
  <si>
    <t>김철호</t>
  </si>
  <si>
    <t>서진혁</t>
  </si>
  <si>
    <t>김혜진</t>
  </si>
  <si>
    <t>이면철</t>
  </si>
  <si>
    <t>강진성</t>
  </si>
  <si>
    <t>[표5]</t>
  </si>
  <si>
    <t>동</t>
  </si>
  <si>
    <t>호</t>
  </si>
  <si>
    <t>전력량(kwh)</t>
  </si>
  <si>
    <t>사용요금</t>
  </si>
  <si>
    <t>납입일</t>
  </si>
  <si>
    <t>전월전력량</t>
  </si>
  <si>
    <t>그래프</t>
  </si>
  <si>
    <t>홍길동</t>
  </si>
  <si>
    <t>[표1]</t>
    <phoneticPr fontId="1" type="noConversion"/>
  </si>
  <si>
    <t xml:space="preserve">성적 일람표 </t>
  </si>
  <si>
    <t>학번</t>
  </si>
  <si>
    <t>이름</t>
  </si>
  <si>
    <t>학과</t>
  </si>
  <si>
    <t>성별</t>
  </si>
  <si>
    <t>중간</t>
  </si>
  <si>
    <t>기말</t>
  </si>
  <si>
    <t>과제</t>
  </si>
  <si>
    <t>출석</t>
  </si>
  <si>
    <t>총점</t>
  </si>
  <si>
    <t>C003</t>
  </si>
  <si>
    <t>최고봉</t>
  </si>
  <si>
    <t>정보처리과</t>
  </si>
  <si>
    <t>남</t>
  </si>
  <si>
    <t>A003</t>
  </si>
  <si>
    <t>장샛별</t>
  </si>
  <si>
    <t>여</t>
  </si>
  <si>
    <t>C002</t>
  </si>
  <si>
    <t>조은별</t>
  </si>
  <si>
    <t>사무자동화과</t>
  </si>
  <si>
    <t>B003</t>
  </si>
  <si>
    <t>새희망</t>
  </si>
  <si>
    <t>A002</t>
  </si>
  <si>
    <t>박인자</t>
  </si>
  <si>
    <t>웹디자인과</t>
  </si>
  <si>
    <t>C001</t>
  </si>
  <si>
    <t>김승리</t>
  </si>
  <si>
    <t>B002</t>
  </si>
  <si>
    <t>최적극</t>
  </si>
  <si>
    <t>B001</t>
  </si>
  <si>
    <t>이용감</t>
  </si>
  <si>
    <t>A004</t>
  </si>
  <si>
    <t>김튼튼</t>
  </si>
  <si>
    <t>A001</t>
  </si>
  <si>
    <t>강성실</t>
  </si>
  <si>
    <t>차량 5부제 시행 현황</t>
    <phoneticPr fontId="1" type="noConversion"/>
  </si>
  <si>
    <t>차량번호</t>
    <phoneticPr fontId="1" type="noConversion"/>
  </si>
  <si>
    <t>쉬는날</t>
    <phoneticPr fontId="1" type="noConversion"/>
  </si>
  <si>
    <t>무선 통신 전화요금</t>
  </si>
  <si>
    <t>[참조표]</t>
  </si>
  <si>
    <t>고객명</t>
  </si>
  <si>
    <t>등급코드</t>
  </si>
  <si>
    <t>시간당 단가</t>
  </si>
  <si>
    <t>기본요금</t>
  </si>
  <si>
    <t>할인요금</t>
  </si>
  <si>
    <t xml:space="preserve"> 기본요금</t>
  </si>
  <si>
    <t>A</t>
  </si>
  <si>
    <t>이상민</t>
  </si>
  <si>
    <t>C</t>
  </si>
  <si>
    <t>B</t>
  </si>
  <si>
    <t>D</t>
  </si>
  <si>
    <t>김달호</t>
    <phoneticPr fontId="1" type="noConversion"/>
  </si>
  <si>
    <t>필  기</t>
    <phoneticPr fontId="1" type="noConversion"/>
  </si>
  <si>
    <t>면  접</t>
    <phoneticPr fontId="1" type="noConversion"/>
  </si>
  <si>
    <t>평  균</t>
    <phoneticPr fontId="1" type="noConversion"/>
  </si>
  <si>
    <t>결  과</t>
    <phoneticPr fontId="1" type="noConversion"/>
  </si>
  <si>
    <t>성    명</t>
    <phoneticPr fontId="1" type="noConversion"/>
  </si>
  <si>
    <t>불합격</t>
    <phoneticPr fontId="1" type="noConversion"/>
  </si>
  <si>
    <t>합격</t>
    <phoneticPr fontId="1" type="noConversion"/>
  </si>
  <si>
    <t>총합계</t>
  </si>
  <si>
    <t>개설일(월)</t>
  </si>
  <si>
    <t>04월</t>
  </si>
  <si>
    <t>05월</t>
  </si>
  <si>
    <t>쇼핑몰</t>
  </si>
  <si>
    <t>가전쇼핑몰</t>
  </si>
  <si>
    <t>여행정보몰</t>
  </si>
  <si>
    <t>예술쇼핑몰</t>
  </si>
  <si>
    <t>음악쇼핑몰</t>
  </si>
  <si>
    <t>종합쇼핑몰</t>
  </si>
  <si>
    <t>평균: 운영비총액</t>
  </si>
  <si>
    <t>평균: 판매매출액</t>
  </si>
  <si>
    <t>평균: 순이익</t>
  </si>
  <si>
    <t>직급</t>
  </si>
  <si>
    <t>직위</t>
  </si>
  <si>
    <t>인사고과</t>
  </si>
  <si>
    <t>기본급</t>
  </si>
  <si>
    <t>상여비율</t>
  </si>
  <si>
    <t>수당</t>
  </si>
  <si>
    <t>총급여액</t>
  </si>
  <si>
    <t>김경수</t>
  </si>
  <si>
    <t>판매1팀</t>
  </si>
  <si>
    <t>3급</t>
  </si>
  <si>
    <t>과장</t>
  </si>
  <si>
    <t>김세연</t>
  </si>
  <si>
    <t>홍보1팀</t>
  </si>
  <si>
    <t>김지연</t>
  </si>
  <si>
    <t>홍보2팀</t>
  </si>
  <si>
    <t>2급</t>
  </si>
  <si>
    <t>부장</t>
  </si>
  <si>
    <t>박원래</t>
  </si>
  <si>
    <t>판매2팀</t>
  </si>
  <si>
    <t>이승연</t>
  </si>
  <si>
    <t>기획1팀</t>
  </si>
  <si>
    <t>이학봉</t>
  </si>
  <si>
    <t>기획3팀</t>
  </si>
  <si>
    <t>지순녀</t>
  </si>
  <si>
    <t>기획2팀</t>
  </si>
  <si>
    <t>4급</t>
  </si>
  <si>
    <t>대리</t>
  </si>
  <si>
    <t>최지은</t>
  </si>
  <si>
    <t>홍보3팀</t>
  </si>
  <si>
    <t>판매3팀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</si>
</sst>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m&quot;월&quot;\ d&quot;일&quot;;@"/>
    <numFmt numFmtId="177" formatCode="#,##0_ "/>
    <numFmt numFmtId="178" formatCode="#,##0;\-#,##0;&quot;*&quot;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1" applyNumberFormat="1" applyFont="1" applyBorder="1">
      <alignment vertical="center"/>
    </xf>
    <xf numFmtId="0" fontId="2" fillId="0" borderId="0" xfId="3">
      <alignment vertical="center"/>
    </xf>
    <xf numFmtId="0" fontId="3" fillId="0" borderId="0" xfId="3" applyFont="1">
      <alignment vertical="center"/>
    </xf>
    <xf numFmtId="0" fontId="3" fillId="0" borderId="0" xfId="3" applyFont="1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0" fillId="0" borderId="1" xfId="3" applyFont="1" applyBorder="1" applyAlignment="1">
      <alignment horizontal="center" vertical="center"/>
    </xf>
    <xf numFmtId="0" fontId="3" fillId="0" borderId="0" xfId="0" applyFont="1">
      <alignment vertical="center"/>
    </xf>
    <xf numFmtId="14" fontId="5" fillId="0" borderId="0" xfId="4" applyNumberFormat="1" applyFont="1"/>
    <xf numFmtId="0" fontId="5" fillId="0" borderId="0" xfId="4" applyFont="1"/>
    <xf numFmtId="6" fontId="5" fillId="0" borderId="1" xfId="2" applyNumberFormat="1" applyFont="1" applyBorder="1" applyAlignment="1"/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3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3" applyBorder="1" applyAlignment="1">
      <alignment horizontal="center" vertical="center"/>
    </xf>
  </cellXfs>
  <cellStyles count="5">
    <cellStyle name="쉼표 [0]" xfId="1" builtinId="6"/>
    <cellStyle name="통화 [0]" xfId="2" builtinId="7"/>
    <cellStyle name="표준" xfId="0" builtinId="0"/>
    <cellStyle name="표준 2" xfId="4" xr:uid="{F41AB76F-3CBD-43D3-BC6F-CEB22C8CA8AA}"/>
    <cellStyle name="표준 3" xfId="3" xr:uid="{A16F476B-37D0-4048-A9F9-84D58FB914A4}"/>
  </cellStyles>
  <dxfs count="1">
    <dxf>
      <font>
        <b/>
        <i val="0"/>
        <u val="double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rgbClr val="0070C0"/>
                </a:solidFill>
              </a:rPr>
              <a:t>정보처리과 성적표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('기타작업-1'!$C$4:$C$5,'기타작업-1'!$C$9,'기타작업-1'!$C$12,'기타작업-1'!$C$13)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('기타작업-1'!$F$4:$F$5,'기타작업-1'!$F$9,'기타작업-1'!$F$12,'기타작업-1'!$F$13)</c:f>
              <c:numCache>
                <c:formatCode>General</c:formatCode>
                <c:ptCount val="5"/>
                <c:pt idx="0">
                  <c:v>28</c:v>
                </c:pt>
                <c:pt idx="1">
                  <c:v>25</c:v>
                </c:pt>
                <c:pt idx="2">
                  <c:v>26</c:v>
                </c:pt>
                <c:pt idx="3">
                  <c:v>30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C-4BA2-9F76-E7D6817000B6}"/>
            </c:ext>
          </c:extLst>
        </c:ser>
        <c:ser>
          <c:idx val="1"/>
          <c:order val="1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('기타작업-1'!$C$4:$C$5,'기타작업-1'!$C$9,'기타작업-1'!$C$12,'기타작업-1'!$C$13)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('기타작업-1'!$G$4:$G$5,'기타작업-1'!$G$9,'기타작업-1'!$G$12,'기타작업-1'!$G$13)</c:f>
              <c:numCache>
                <c:formatCode>General</c:formatCode>
                <c:ptCount val="5"/>
                <c:pt idx="0">
                  <c:v>38</c:v>
                </c:pt>
                <c:pt idx="1">
                  <c:v>33</c:v>
                </c:pt>
                <c:pt idx="2">
                  <c:v>32</c:v>
                </c:pt>
                <c:pt idx="3">
                  <c:v>37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C-4BA2-9F76-E7D6817000B6}"/>
            </c:ext>
          </c:extLst>
        </c:ser>
        <c:ser>
          <c:idx val="2"/>
          <c:order val="2"/>
          <c:tx>
            <c:strRef>
              <c:f>'기타작업-1'!$H$3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('기타작업-1'!$C$4:$C$5,'기타작업-1'!$C$9,'기타작업-1'!$C$12,'기타작업-1'!$C$13)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('기타작업-1'!$H$4:$H$5,'기타작업-1'!$H$9,'기타작업-1'!$H$12,'기타작업-1'!$H$13)</c:f>
              <c:numCache>
                <c:formatCode>General</c:formatCode>
                <c:ptCount val="5"/>
                <c:pt idx="0">
                  <c:v>8</c:v>
                </c:pt>
                <c:pt idx="1">
                  <c:v>5</c:v>
                </c:pt>
                <c:pt idx="2">
                  <c:v>10</c:v>
                </c:pt>
                <c:pt idx="3">
                  <c:v>8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CC-4BA2-9F76-E7D681700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100"/>
        <c:shape val="box"/>
        <c:axId val="88969152"/>
        <c:axId val="88969632"/>
        <c:axId val="0"/>
      </c:bar3DChart>
      <c:catAx>
        <c:axId val="88969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632"/>
        <c:crosses val="autoZero"/>
        <c:auto val="1"/>
        <c:lblAlgn val="ctr"/>
        <c:lblOffset val="300"/>
        <c:noMultiLvlLbl val="0"/>
      </c:catAx>
      <c:valAx>
        <c:axId val="8896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15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rgbClr val="92D05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857250</xdr:colOff>
          <xdr:row>0</xdr:row>
          <xdr:rowOff>57150</xdr:rowOff>
        </xdr:from>
        <xdr:to>
          <xdr:col>4</xdr:col>
          <xdr:colOff>657225</xdr:colOff>
          <xdr:row>1</xdr:row>
          <xdr:rowOff>142875</xdr:rowOff>
        </xdr:to>
        <xdr:sp macro="" textlink="">
          <xdr:nvSpPr>
            <xdr:cNvPr id="2049" name="cmd요금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iic" refreshedDate="45946.713035763889" backgroundQuery="1" createdVersion="8" refreshedVersion="8" minRefreshableVersion="3" recordCount="0" supportSubquery="1" supportAdvancedDrill="1" xr:uid="{5402CCD5-9D98-4A33-983D-1CBEC73516F9}">
  <cacheSource type="external" connectionId="1"/>
  <cacheFields count="5">
    <cacheField name="[인터넷쇼핑몰].[쇼핑몰].[쇼핑몰]" caption="쇼핑몰" numFmtId="0" hierarchy="1" level="1">
      <sharedItems count="5">
        <s v="음악쇼핑몰"/>
        <s v="종합쇼핑몰"/>
        <s v="가전쇼핑몰"/>
        <s v="여행정보몰"/>
        <s v="예술쇼핑몰"/>
      </sharedItems>
    </cacheField>
    <cacheField name="[인터넷쇼핑몰].[개설일(월)].[개설일(월)]" caption="개설일(월)" numFmtId="0" hierarchy="5" level="1">
      <sharedItems count="2">
        <s v="04월"/>
        <s v="05월"/>
      </sharedItems>
    </cacheField>
    <cacheField name="[Measures].[평균: 운영비총액]" caption="평균: 운영비총액" numFmtId="0" hierarchy="12" level="32767"/>
    <cacheField name="[Measures].[평균: 판매매출액]" caption="평균: 판매매출액" numFmtId="0" hierarchy="13" level="32767"/>
    <cacheField name="[Measures].[평균: 순이익]" caption="평균: 순이익" numFmtId="0" hierarchy="14" level="32767"/>
  </cacheFields>
  <cacheHierarchies count="15">
    <cacheHierarchy uniqueName="[인터넷쇼핑몰].[개설일]" caption="개설일" attribute="1" time="1" defaultMemberUniqueName="[인터넷쇼핑몰].[개설일].[All]" allUniqueName="[인터넷쇼핑몰].[개설일].[All]" dimensionUniqueName="[인터넷쇼핑몰]" displayFolder="" count="0" memberValueDatatype="7" unbalanced="0"/>
    <cacheHierarchy uniqueName="[인터넷쇼핑몰].[쇼핑몰]" caption="쇼핑몰" attribute="1" defaultMemberUniqueName="[인터넷쇼핑몰].[쇼핑몰].[All]" allUniqueName="[인터넷쇼핑몰].[쇼핑몰].[All]" dimensionUniqueName="[인터넷쇼핑몰]" displayFolder="" count="2" memberValueDatatype="130" unbalanced="0">
      <fieldsUsage count="2">
        <fieldUsage x="-1"/>
        <fieldUsage x="0"/>
      </fieldsUsage>
    </cacheHierarchy>
    <cacheHierarchy uniqueName="[인터넷쇼핑몰].[운영비총액]" caption="운영비총액" attribute="1" defaultMemberUniqueName="[인터넷쇼핑몰].[운영비총액].[All]" allUniqueName="[인터넷쇼핑몰].[운영비총액].[All]" dimensionUniqueName="[인터넷쇼핑몰]" displayFolder="" count="0" memberValueDatatype="20" unbalanced="0"/>
    <cacheHierarchy uniqueName="[인터넷쇼핑몰].[판매매출액]" caption="판매매출액" attribute="1" defaultMemberUniqueName="[인터넷쇼핑몰].[판매매출액].[All]" allUniqueName="[인터넷쇼핑몰].[판매매출액].[All]" dimensionUniqueName="[인터넷쇼핑몰]" displayFolder="" count="0" memberValueDatatype="20" unbalanced="0"/>
    <cacheHierarchy uniqueName="[인터넷쇼핑몰].[순이익]" caption="순이익" attribute="1" defaultMemberUniqueName="[인터넷쇼핑몰].[순이익].[All]" allUniqueName="[인터넷쇼핑몰].[순이익].[All]" dimensionUniqueName="[인터넷쇼핑몰]" displayFolder="" count="0" memberValueDatatype="20" unbalanced="0"/>
    <cacheHierarchy uniqueName="[인터넷쇼핑몰].[개설일(월)]" caption="개설일(월)" attribute="1" defaultMemberUniqueName="[인터넷쇼핑몰].[개설일(월)].[All]" allUniqueName="[인터넷쇼핑몰].[개설일(월)].[All]" dimensionUniqueName="[인터넷쇼핑몰]" displayFolder="" count="2" memberValueDatatype="130" unbalanced="0">
      <fieldsUsage count="2">
        <fieldUsage x="-1"/>
        <fieldUsage x="1"/>
      </fieldsUsage>
    </cacheHierarchy>
    <cacheHierarchy uniqueName="[인터넷쇼핑몰].[개설일(월 인덱스)]" caption="개설일(월 인덱스)" attribute="1" defaultMemberUniqueName="[인터넷쇼핑몰].[개설일(월 인덱스)].[All]" allUniqueName="[인터넷쇼핑몰].[개설일(월 인덱스)].[All]" dimensionUniqueName="[인터넷쇼핑몰]" displayFolder="" count="0" memberValueDatatype="20" unbalanced="0" hidden="1"/>
    <cacheHierarchy uniqueName="[Measures].[__XL_Count 인터넷쇼핑몰]" caption="__XL_Count 인터넷쇼핑몰" measure="1" displayFolder="" measureGroup="인터넷쇼핑몰" count="0" hidden="1"/>
    <cacheHierarchy uniqueName="[Measures].[__No measures defined]" caption="__No measures defined" measure="1" displayFolder="" count="0" hidden="1"/>
    <cacheHierarchy uniqueName="[Measures].[합계: 운영비총액]" caption="합계: 운영비총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판매매출액]" caption="합계: 판매매출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순이익]" caption="합계: 순이익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평균: 운영비총액]" caption="평균: 운영비총액" measure="1" displayFolder="" measureGroup="인터넷쇼핑몰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판매매출액]" caption="평균: 판매매출액" measure="1" displayFolder="" measureGroup="인터넷쇼핑몰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순이익]" caption="평균: 순이익" measure="1" displayFolder="" measureGroup="인터넷쇼핑몰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인터넷쇼핑몰" uniqueName="[인터넷쇼핑몰]" caption="인터넷쇼핑몰"/>
  </dimensions>
  <measureGroups count="1">
    <measureGroup name="인터넷쇼핑몰" caption="인터넷쇼핑몰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534EAC-348E-4879-ADC4-DB6A40F46DDF}" name="피벗 테이블3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A2:E10" firstHeaderRow="0" firstDataRow="1" firstDataCol="2"/>
  <pivotFields count="5">
    <pivotField axis="axisRow" compact="0" allDrilled="1" outline="0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compact="0" allDrilled="1" outline="0" subtotalTop="0" showAll="0" dataSourceSort="1" defaultSubtotal="0" defaultAttributeDrillState="1">
      <items count="2">
        <item x="0"/>
        <item x="1"/>
      </items>
    </pivotField>
    <pivotField dataField="1" compact="0" outline="0" subtotalTop="0" showAll="0" defaultSubtotal="0"/>
    <pivotField dataField="1" compact="0" outline="0" subtotalTop="0" showAll="0" defaultSubtotal="0"/>
    <pivotField dataField="1" compact="0" outline="0" subtotalTop="0" showAll="0" defaultSubtotal="0"/>
  </pivotFields>
  <rowFields count="2">
    <field x="1"/>
    <field x="0"/>
  </rowFields>
  <rowItems count="8">
    <i>
      <x/>
      <x/>
    </i>
    <i r="1">
      <x v="1"/>
    </i>
    <i>
      <x v="1"/>
      <x v="2"/>
    </i>
    <i r="1">
      <x v="3"/>
    </i>
    <i r="1">
      <x v="4"/>
    </i>
    <i r="1">
      <x/>
    </i>
    <i r="1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: 운영비총액" fld="2" subtotal="average" baseField="0" baseItem="4" numFmtId="178"/>
    <dataField name="평균: 판매매출액" fld="3" subtotal="average" baseField="0" baseItem="4" numFmtId="178"/>
    <dataField name="평균: 순이익" fld="4" subtotal="average" baseField="0" baseItem="4" numFmtId="178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평균: 운영비총액"/>
    <pivotHierarchy dragToData="1" caption="평균: 판매매출액"/>
    <pivotHierarchy dragToData="1" caption="평균: 순이익"/>
  </pivotHierarchies>
  <pivotTableStyleInfo name="PivotStyleLight16" showRowHeaders="1" showColHeaders="1" showRowStripes="0" showColStripes="0" showLastColumn="1"/>
  <rowHierarchiesUsage count="2">
    <rowHierarchyUsage hierarchyUsage="5"/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인터넷쇼핑몰">
        <x15:activeTabTopLevelEntity name="[인터넷쇼핑몰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19"/>
  <sheetViews>
    <sheetView workbookViewId="0">
      <selection activeCell="Q23" sqref="Q23"/>
    </sheetView>
  </sheetViews>
  <sheetFormatPr defaultRowHeight="16.5"/>
  <cols>
    <col min="4" max="4" width="13.375" customWidth="1"/>
    <col min="5" max="5" width="9" customWidth="1"/>
  </cols>
  <sheetData>
    <row r="1" spans="1:7">
      <c r="A1" t="s">
        <v>0</v>
      </c>
    </row>
    <row r="2" spans="1:7" ht="20.25">
      <c r="A2" s="26" t="s">
        <v>1</v>
      </c>
      <c r="B2" s="26"/>
      <c r="C2" s="26"/>
      <c r="D2" s="26"/>
      <c r="E2" s="26"/>
      <c r="F2" s="26"/>
      <c r="G2" s="26"/>
    </row>
    <row r="4" spans="1:7">
      <c r="A4" s="3" t="s">
        <v>137</v>
      </c>
      <c r="B4" s="3" t="s">
        <v>3</v>
      </c>
      <c r="C4" s="3" t="s">
        <v>133</v>
      </c>
      <c r="D4" s="3" t="s">
        <v>4</v>
      </c>
      <c r="E4" s="3" t="s">
        <v>134</v>
      </c>
      <c r="F4" s="3" t="s">
        <v>135</v>
      </c>
      <c r="G4" s="3" t="s">
        <v>136</v>
      </c>
    </row>
    <row r="5" spans="1:7">
      <c r="A5" s="1" t="s">
        <v>5</v>
      </c>
      <c r="B5" s="1" t="s">
        <v>6</v>
      </c>
      <c r="C5" s="1">
        <v>85</v>
      </c>
      <c r="D5" s="1">
        <v>60</v>
      </c>
      <c r="E5" s="1">
        <v>90</v>
      </c>
      <c r="F5" s="1">
        <v>78.3</v>
      </c>
      <c r="G5" s="1" t="s">
        <v>7</v>
      </c>
    </row>
    <row r="6" spans="1:7">
      <c r="A6" s="1" t="s">
        <v>8</v>
      </c>
      <c r="B6" s="1" t="s">
        <v>9</v>
      </c>
      <c r="C6" s="1">
        <v>75</v>
      </c>
      <c r="D6" s="1">
        <v>80</v>
      </c>
      <c r="E6" s="1">
        <v>90</v>
      </c>
      <c r="F6" s="1">
        <v>81.7</v>
      </c>
      <c r="G6" s="1" t="s">
        <v>7</v>
      </c>
    </row>
    <row r="7" spans="1:7">
      <c r="A7" s="1" t="s">
        <v>10</v>
      </c>
      <c r="B7" s="1" t="s">
        <v>11</v>
      </c>
      <c r="C7" s="1">
        <v>90</v>
      </c>
      <c r="D7" s="1">
        <v>40</v>
      </c>
      <c r="E7" s="1">
        <v>80</v>
      </c>
      <c r="F7" s="1">
        <v>70</v>
      </c>
      <c r="G7" s="1" t="s">
        <v>12</v>
      </c>
    </row>
    <row r="8" spans="1:7">
      <c r="A8" s="1" t="s">
        <v>13</v>
      </c>
      <c r="B8" s="1" t="s">
        <v>11</v>
      </c>
      <c r="C8" s="1">
        <v>80</v>
      </c>
      <c r="D8" s="1">
        <v>80</v>
      </c>
      <c r="E8" s="1">
        <v>70</v>
      </c>
      <c r="F8" s="1">
        <v>76.7</v>
      </c>
      <c r="G8" s="1" t="s">
        <v>7</v>
      </c>
    </row>
    <row r="9" spans="1:7">
      <c r="A9" s="1" t="s">
        <v>14</v>
      </c>
      <c r="B9" s="1" t="s">
        <v>6</v>
      </c>
      <c r="C9" s="1">
        <v>85</v>
      </c>
      <c r="D9" s="1">
        <v>100</v>
      </c>
      <c r="E9" s="1">
        <v>80</v>
      </c>
      <c r="F9" s="1">
        <v>88.3</v>
      </c>
      <c r="G9" s="1" t="s">
        <v>7</v>
      </c>
    </row>
    <row r="10" spans="1:7">
      <c r="A10" s="1" t="s">
        <v>16</v>
      </c>
      <c r="B10" s="1" t="s">
        <v>9</v>
      </c>
      <c r="C10" s="1">
        <v>90</v>
      </c>
      <c r="D10" s="1">
        <v>60</v>
      </c>
      <c r="E10" s="1">
        <v>90</v>
      </c>
      <c r="F10" s="1">
        <v>80</v>
      </c>
      <c r="G10" s="1" t="s">
        <v>7</v>
      </c>
    </row>
    <row r="11" spans="1:7">
      <c r="A11" s="4" t="s">
        <v>21</v>
      </c>
      <c r="B11" s="1" t="s">
        <v>6</v>
      </c>
      <c r="C11" s="1">
        <v>66</v>
      </c>
      <c r="D11" s="1">
        <v>69</v>
      </c>
      <c r="E11" s="1">
        <v>84</v>
      </c>
      <c r="F11" s="1">
        <v>73</v>
      </c>
      <c r="G11" s="1" t="s">
        <v>138</v>
      </c>
    </row>
    <row r="12" spans="1:7">
      <c r="A12" s="4" t="s">
        <v>22</v>
      </c>
      <c r="B12" s="1" t="s">
        <v>15</v>
      </c>
      <c r="C12" s="1">
        <v>95</v>
      </c>
      <c r="D12" s="1">
        <v>76</v>
      </c>
      <c r="E12" s="1">
        <v>79</v>
      </c>
      <c r="F12" s="1">
        <v>83.3</v>
      </c>
      <c r="G12" s="1" t="s">
        <v>139</v>
      </c>
    </row>
    <row r="13" spans="1:7">
      <c r="A13" s="4" t="s">
        <v>23</v>
      </c>
      <c r="B13" s="1" t="s">
        <v>17</v>
      </c>
      <c r="C13" s="1">
        <v>65</v>
      </c>
      <c r="D13" s="1">
        <v>82</v>
      </c>
      <c r="E13" s="1">
        <v>72</v>
      </c>
      <c r="F13" s="1">
        <v>73</v>
      </c>
      <c r="G13" s="1" t="s">
        <v>138</v>
      </c>
    </row>
    <row r="14" spans="1:7">
      <c r="A14" s="4" t="s">
        <v>24</v>
      </c>
      <c r="B14" s="1" t="s">
        <v>15</v>
      </c>
      <c r="C14" s="1">
        <v>91</v>
      </c>
      <c r="D14" s="1">
        <v>86</v>
      </c>
      <c r="E14" s="1">
        <v>92</v>
      </c>
      <c r="F14" s="1">
        <v>89.7</v>
      </c>
      <c r="G14" s="1" t="s">
        <v>139</v>
      </c>
    </row>
    <row r="15" spans="1:7">
      <c r="A15" s="4" t="s">
        <v>25</v>
      </c>
      <c r="B15" s="1" t="s">
        <v>17</v>
      </c>
      <c r="C15" s="1">
        <v>84</v>
      </c>
      <c r="D15" s="1">
        <v>91</v>
      </c>
      <c r="E15" s="1">
        <v>95</v>
      </c>
      <c r="F15" s="1">
        <v>90</v>
      </c>
      <c r="G15" s="1" t="s">
        <v>139</v>
      </c>
    </row>
    <row r="16" spans="1:7">
      <c r="A16" s="4" t="s">
        <v>26</v>
      </c>
      <c r="B16" s="1" t="s">
        <v>9</v>
      </c>
      <c r="C16" s="1">
        <v>89</v>
      </c>
      <c r="D16" s="1">
        <v>92</v>
      </c>
      <c r="E16" s="1">
        <v>90</v>
      </c>
      <c r="F16" s="1">
        <v>90.3</v>
      </c>
      <c r="G16" s="1" t="s">
        <v>138</v>
      </c>
    </row>
    <row r="17" spans="1:7">
      <c r="A17" s="1" t="s">
        <v>132</v>
      </c>
      <c r="B17" s="1" t="s">
        <v>9</v>
      </c>
      <c r="C17" s="1">
        <v>60</v>
      </c>
      <c r="D17" s="1">
        <v>60</v>
      </c>
      <c r="E17" s="1">
        <v>80</v>
      </c>
      <c r="F17" s="1">
        <v>66.7</v>
      </c>
      <c r="G17" s="1" t="s">
        <v>12</v>
      </c>
    </row>
    <row r="18" spans="1:7">
      <c r="A18" s="1" t="s">
        <v>18</v>
      </c>
      <c r="B18" s="1" t="s">
        <v>11</v>
      </c>
      <c r="C18" s="1">
        <v>95</v>
      </c>
      <c r="D18" s="1">
        <v>80</v>
      </c>
      <c r="E18" s="1">
        <v>90</v>
      </c>
      <c r="F18" s="1">
        <v>88.3</v>
      </c>
      <c r="G18" s="1" t="s">
        <v>7</v>
      </c>
    </row>
    <row r="19" spans="1:7">
      <c r="A19" s="1" t="s">
        <v>19</v>
      </c>
      <c r="B19" s="1" t="s">
        <v>17</v>
      </c>
      <c r="C19" s="1">
        <v>65</v>
      </c>
      <c r="D19" s="1">
        <v>80</v>
      </c>
      <c r="E19" s="1">
        <v>90</v>
      </c>
      <c r="F19" s="1">
        <v>78.3</v>
      </c>
      <c r="G19" s="1" t="s">
        <v>7</v>
      </c>
    </row>
  </sheetData>
  <mergeCells count="1">
    <mergeCell ref="A2:G2"/>
  </mergeCells>
  <phoneticPr fontId="1" type="noConversion"/>
  <conditionalFormatting sqref="C5:C19 E5:E19">
    <cfRule type="expression" dxfId="0" priority="1">
      <formula>AND($C5&gt;=90,$E5&gt;=85)</formula>
    </cfRule>
  </conditionalFormatting>
  <printOptions horizontalCentered="1"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&amp;L작성일자 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J38"/>
  <sheetViews>
    <sheetView workbookViewId="0">
      <selection activeCell="J9" sqref="J9"/>
    </sheetView>
  </sheetViews>
  <sheetFormatPr defaultRowHeight="16.5"/>
  <cols>
    <col min="1" max="1" width="9" bestFit="1" customWidth="1"/>
    <col min="2" max="2" width="11.125" bestFit="1" customWidth="1"/>
    <col min="3" max="3" width="12.125" bestFit="1" customWidth="1"/>
    <col min="4" max="4" width="10.875" bestFit="1" customWidth="1"/>
    <col min="5" max="5" width="11.875" bestFit="1" customWidth="1"/>
    <col min="6" max="6" width="11" bestFit="1" customWidth="1"/>
    <col min="7" max="7" width="11.375" customWidth="1"/>
    <col min="8" max="8" width="12.375" bestFit="1" customWidth="1"/>
    <col min="9" max="10" width="13.5" bestFit="1" customWidth="1"/>
  </cols>
  <sheetData>
    <row r="1" spans="1:10">
      <c r="A1" t="s">
        <v>0</v>
      </c>
      <c r="D1" t="s">
        <v>20</v>
      </c>
    </row>
    <row r="2" spans="1:10">
      <c r="A2" s="1" t="s">
        <v>27</v>
      </c>
      <c r="B2" s="6" t="s">
        <v>28</v>
      </c>
      <c r="D2" s="27" t="s">
        <v>27</v>
      </c>
      <c r="E2" s="29" t="s">
        <v>29</v>
      </c>
      <c r="F2" s="30"/>
      <c r="G2" s="31"/>
    </row>
    <row r="3" spans="1:10">
      <c r="A3" s="1" t="s">
        <v>30</v>
      </c>
      <c r="B3" s="7">
        <f t="array" ref="B3">SUM(($C$9:$C$17=A3)*($D$9:$D$17))</f>
        <v>8750000</v>
      </c>
      <c r="D3" s="28"/>
      <c r="E3" s="6" t="s">
        <v>31</v>
      </c>
      <c r="F3" s="6" t="s">
        <v>32</v>
      </c>
      <c r="G3" s="6" t="s">
        <v>33</v>
      </c>
    </row>
    <row r="4" spans="1:10">
      <c r="A4" s="1" t="s">
        <v>34</v>
      </c>
      <c r="B4" s="7">
        <f t="array" ref="B4">SUM(($C$9:$C$17=A4)*($D$9:$D$17))</f>
        <v>4450000</v>
      </c>
      <c r="D4" s="6" t="s">
        <v>30</v>
      </c>
      <c r="E4" s="8" cm="1">
        <f t="array" ref="E4">MAX(($C$9:$C$17=$D4)*(RIGHT($B$9:$B$17,2)=E$3)*$D$9:$D$17)</f>
        <v>1550000</v>
      </c>
      <c r="F4" s="8" cm="1">
        <f t="array" ref="F4">MAX(($C$9:$C$17=$D4)*(RIGHT($B$9:$B$17,2)=F$3)*$D$9:$D$17)</f>
        <v>2150000</v>
      </c>
      <c r="G4" s="8" cm="1">
        <f t="array" ref="G4">MAX(($C$9:$C$17=$D4)*(RIGHT($B$9:$B$17,2)=G$3)*$D$9:$D$17)</f>
        <v>2750000</v>
      </c>
    </row>
    <row r="5" spans="1:10">
      <c r="A5" s="1" t="s">
        <v>35</v>
      </c>
      <c r="B5" s="7">
        <f t="array" ref="B5">SUM(($C$9:$C$17=A5)*($D$9:$D$17))</f>
        <v>3870000</v>
      </c>
      <c r="D5" s="6" t="s">
        <v>34</v>
      </c>
      <c r="E5" s="8" cm="1">
        <f t="array" ref="E5">MAX(($C$9:$C$17=$D5)*(RIGHT($B$9:$B$17,2)=E$3)*$D$9:$D$17)</f>
        <v>1250000</v>
      </c>
      <c r="F5" s="8" cm="1">
        <f t="array" ref="F5">MAX(($C$9:$C$17=$D5)*(RIGHT($B$9:$B$17,2)=F$3)*$D$9:$D$17)</f>
        <v>1970000</v>
      </c>
      <c r="G5" s="8" cm="1">
        <f t="array" ref="G5">MAX(($C$9:$C$17=$D5)*(RIGHT($B$9:$B$17,2)=G$3)*$D$9:$D$17)</f>
        <v>1230000</v>
      </c>
    </row>
    <row r="6" spans="1:10">
      <c r="D6" s="6" t="s">
        <v>35</v>
      </c>
      <c r="E6" s="8" cm="1">
        <f t="array" ref="E6">MAX(($C$9:$C$17=$D6)*(RIGHT($B$9:$B$17,2)=E$3)*$D$9:$D$17)</f>
        <v>1560000</v>
      </c>
      <c r="F6" s="8" cm="1">
        <f t="array" ref="F6">MAX(($C$9:$C$17=$D6)*(RIGHT($B$9:$B$17,2)=F$3)*$D$9:$D$17)</f>
        <v>2310000</v>
      </c>
      <c r="G6" s="8" cm="1">
        <f t="array" ref="G6">MAX(($C$9:$C$17=$D6)*(RIGHT($B$9:$B$17,2)=G$3)*$D$9:$D$17)</f>
        <v>0</v>
      </c>
    </row>
    <row r="7" spans="1:10">
      <c r="A7" t="s">
        <v>36</v>
      </c>
    </row>
    <row r="8" spans="1:10">
      <c r="A8" s="1" t="s">
        <v>2</v>
      </c>
      <c r="B8" s="1" t="s">
        <v>37</v>
      </c>
      <c r="C8" s="1" t="s">
        <v>27</v>
      </c>
      <c r="D8" s="1" t="s">
        <v>38</v>
      </c>
      <c r="E8" s="1" t="s">
        <v>39</v>
      </c>
      <c r="F8" s="1" t="s">
        <v>40</v>
      </c>
      <c r="G8" s="1" t="s">
        <v>41</v>
      </c>
      <c r="H8" s="6" t="s">
        <v>42</v>
      </c>
      <c r="I8" s="6" t="s">
        <v>43</v>
      </c>
      <c r="J8" s="6" t="s">
        <v>44</v>
      </c>
    </row>
    <row r="9" spans="1:10">
      <c r="A9" s="1" t="s">
        <v>45</v>
      </c>
      <c r="B9" s="1" t="s">
        <v>46</v>
      </c>
      <c r="C9" s="1" t="s">
        <v>30</v>
      </c>
      <c r="D9" s="7">
        <v>1550000</v>
      </c>
      <c r="E9" s="7">
        <v>10000000</v>
      </c>
      <c r="F9" s="9">
        <v>0.1</v>
      </c>
      <c r="G9" s="5">
        <v>3</v>
      </c>
      <c r="H9" s="21">
        <f>PMT(F9/12,G9*12,-E9)</f>
        <v>322671.87193837482</v>
      </c>
      <c r="I9" s="21">
        <f>ROUND(FV(F9/12,G9*12,-D9*0.3),-3)</f>
        <v>19429000</v>
      </c>
      <c r="J9" s="21">
        <f>PV(F9/12,G9*12,-D9*0.3)</f>
        <v>14410924.547176072</v>
      </c>
    </row>
    <row r="10" spans="1:10">
      <c r="A10" s="1" t="s">
        <v>47</v>
      </c>
      <c r="B10" s="1" t="s">
        <v>46</v>
      </c>
      <c r="C10" s="1" t="s">
        <v>34</v>
      </c>
      <c r="D10" s="7">
        <v>1250000</v>
      </c>
      <c r="E10" s="7">
        <v>5000000</v>
      </c>
      <c r="F10" s="9">
        <v>0.1</v>
      </c>
      <c r="G10" s="5">
        <v>1</v>
      </c>
      <c r="H10" s="21">
        <f t="shared" ref="H10:H17" si="0">PMT(F10/12,G10*12,-E10)</f>
        <v>439579.43615004799</v>
      </c>
      <c r="I10" s="21">
        <f t="shared" ref="I10:I17" si="1">ROUND(FV(F10/12,G10*12,-D10*0.3),-3)</f>
        <v>4712000</v>
      </c>
      <c r="J10" s="21">
        <f t="shared" ref="J10:J17" si="2">PV(F10/12,G10*12,-D10*0.3)</f>
        <v>4265440.6594215035</v>
      </c>
    </row>
    <row r="11" spans="1:10">
      <c r="A11" s="1" t="s">
        <v>48</v>
      </c>
      <c r="B11" s="1" t="s">
        <v>49</v>
      </c>
      <c r="C11" s="1" t="s">
        <v>35</v>
      </c>
      <c r="D11" s="7">
        <v>2310000</v>
      </c>
      <c r="E11" s="7">
        <v>40000000</v>
      </c>
      <c r="F11" s="9">
        <v>0.1</v>
      </c>
      <c r="G11" s="5">
        <v>5</v>
      </c>
      <c r="H11" s="21">
        <f t="shared" si="0"/>
        <v>849881.78845073108</v>
      </c>
      <c r="I11" s="21">
        <f t="shared" si="1"/>
        <v>53664000</v>
      </c>
      <c r="J11" s="21">
        <f t="shared" si="2"/>
        <v>32616300.733460039</v>
      </c>
    </row>
    <row r="12" spans="1:10">
      <c r="A12" s="1" t="s">
        <v>50</v>
      </c>
      <c r="B12" s="1" t="s">
        <v>46</v>
      </c>
      <c r="C12" s="1" t="s">
        <v>35</v>
      </c>
      <c r="D12" s="7">
        <v>1560000</v>
      </c>
      <c r="E12" s="7">
        <v>20000000</v>
      </c>
      <c r="F12" s="9">
        <v>0.1</v>
      </c>
      <c r="G12" s="5">
        <v>3</v>
      </c>
      <c r="H12" s="21">
        <f t="shared" si="0"/>
        <v>645343.74387674965</v>
      </c>
      <c r="I12" s="21">
        <f t="shared" si="1"/>
        <v>19554000</v>
      </c>
      <c r="J12" s="21">
        <f t="shared" si="2"/>
        <v>14503898.253932048</v>
      </c>
    </row>
    <row r="13" spans="1:10">
      <c r="A13" s="1" t="s">
        <v>51</v>
      </c>
      <c r="B13" s="1" t="s">
        <v>52</v>
      </c>
      <c r="C13" s="1" t="s">
        <v>30</v>
      </c>
      <c r="D13" s="7">
        <v>2300000</v>
      </c>
      <c r="E13" s="7">
        <v>50000000</v>
      </c>
      <c r="F13" s="9">
        <v>0.1</v>
      </c>
      <c r="G13" s="5">
        <v>5</v>
      </c>
      <c r="H13" s="21">
        <f t="shared" si="0"/>
        <v>1062352.2355634137</v>
      </c>
      <c r="I13" s="21">
        <f t="shared" si="1"/>
        <v>53432000</v>
      </c>
      <c r="J13" s="21">
        <f t="shared" si="2"/>
        <v>32475104.626388781</v>
      </c>
    </row>
    <row r="14" spans="1:10">
      <c r="A14" s="1" t="s">
        <v>53</v>
      </c>
      <c r="B14" s="1" t="s">
        <v>52</v>
      </c>
      <c r="C14" s="1" t="s">
        <v>34</v>
      </c>
      <c r="D14" s="7">
        <v>1230000</v>
      </c>
      <c r="E14" s="7">
        <v>3000000</v>
      </c>
      <c r="F14" s="9">
        <v>0.1</v>
      </c>
      <c r="G14" s="5">
        <v>1</v>
      </c>
      <c r="H14" s="21">
        <f t="shared" si="0"/>
        <v>263747.66169002879</v>
      </c>
      <c r="I14" s="21">
        <f t="shared" si="1"/>
        <v>4637000</v>
      </c>
      <c r="J14" s="21">
        <f t="shared" si="2"/>
        <v>4197193.6088707596</v>
      </c>
    </row>
    <row r="15" spans="1:10">
      <c r="A15" s="1" t="s">
        <v>54</v>
      </c>
      <c r="B15" s="1" t="s">
        <v>49</v>
      </c>
      <c r="C15" s="1" t="s">
        <v>30</v>
      </c>
      <c r="D15" s="7">
        <v>2150000</v>
      </c>
      <c r="E15" s="7">
        <v>20000000</v>
      </c>
      <c r="F15" s="9">
        <v>0.1</v>
      </c>
      <c r="G15" s="5">
        <v>3</v>
      </c>
      <c r="H15" s="21">
        <f t="shared" si="0"/>
        <v>645343.74387674965</v>
      </c>
      <c r="I15" s="21">
        <f t="shared" si="1"/>
        <v>26949000</v>
      </c>
      <c r="J15" s="21">
        <f t="shared" si="2"/>
        <v>19989346.952534553</v>
      </c>
    </row>
    <row r="16" spans="1:10">
      <c r="A16" s="1" t="s">
        <v>55</v>
      </c>
      <c r="B16" s="1" t="s">
        <v>49</v>
      </c>
      <c r="C16" s="1" t="s">
        <v>34</v>
      </c>
      <c r="D16" s="7">
        <v>1970000</v>
      </c>
      <c r="E16" s="7">
        <v>70000000</v>
      </c>
      <c r="F16" s="9">
        <v>0.1</v>
      </c>
      <c r="G16" s="5">
        <v>7</v>
      </c>
      <c r="H16" s="21">
        <f t="shared" si="0"/>
        <v>1162082.8818820135</v>
      </c>
      <c r="I16" s="21">
        <f t="shared" si="1"/>
        <v>71482000</v>
      </c>
      <c r="J16" s="21">
        <f t="shared" si="2"/>
        <v>35599870.409415573</v>
      </c>
    </row>
    <row r="17" spans="1:10">
      <c r="A17" s="1" t="s">
        <v>56</v>
      </c>
      <c r="B17" s="1" t="s">
        <v>52</v>
      </c>
      <c r="C17" s="1" t="s">
        <v>30</v>
      </c>
      <c r="D17" s="7">
        <v>2750000</v>
      </c>
      <c r="E17" s="7">
        <v>50000000</v>
      </c>
      <c r="F17" s="9">
        <v>0.1</v>
      </c>
      <c r="G17" s="5">
        <v>5</v>
      </c>
      <c r="H17" s="21">
        <f t="shared" si="0"/>
        <v>1062352.2355634137</v>
      </c>
      <c r="I17" s="21">
        <f t="shared" si="1"/>
        <v>63886000</v>
      </c>
      <c r="J17" s="21">
        <f t="shared" si="2"/>
        <v>38828929.444595285</v>
      </c>
    </row>
    <row r="19" spans="1:10">
      <c r="A19" t="s">
        <v>57</v>
      </c>
    </row>
    <row r="20" spans="1:10">
      <c r="A20" s="1" t="s">
        <v>58</v>
      </c>
      <c r="B20" s="1" t="s">
        <v>59</v>
      </c>
      <c r="C20" s="1" t="s">
        <v>60</v>
      </c>
      <c r="D20" s="1" t="s">
        <v>61</v>
      </c>
      <c r="E20" s="6" t="s">
        <v>62</v>
      </c>
      <c r="F20" s="6" t="s">
        <v>63</v>
      </c>
    </row>
    <row r="21" spans="1:10">
      <c r="A21" s="1" t="s">
        <v>64</v>
      </c>
      <c r="B21" s="10">
        <v>44986</v>
      </c>
      <c r="C21" s="1">
        <v>178</v>
      </c>
      <c r="D21" s="5">
        <v>72</v>
      </c>
      <c r="E21" s="7">
        <f ca="1">IF(YEAR(TODAY())-YEAR(B21)&gt;=10,150000,50000)</f>
        <v>50000</v>
      </c>
      <c r="F21" s="7" cm="1">
        <f t="array" ref="F21">fn표준몸무게(C21)</f>
        <v>70</v>
      </c>
    </row>
    <row r="22" spans="1:10">
      <c r="A22" s="1" t="s">
        <v>65</v>
      </c>
      <c r="B22" s="10">
        <v>41275</v>
      </c>
      <c r="C22" s="1">
        <v>163</v>
      </c>
      <c r="D22" s="5">
        <v>52</v>
      </c>
      <c r="E22" s="7">
        <f t="shared" ref="E22:E27" ca="1" si="3">IF(YEAR(TODAY())-YEAR(B22)&gt;=10,150000,50000)</f>
        <v>150000</v>
      </c>
      <c r="F22" s="7" cm="1">
        <f t="array" ref="F22">fn표준몸무게(C22)</f>
        <v>57</v>
      </c>
    </row>
    <row r="23" spans="1:10">
      <c r="A23" s="1" t="s">
        <v>66</v>
      </c>
      <c r="B23" s="10">
        <v>41275</v>
      </c>
      <c r="C23" s="1">
        <v>160</v>
      </c>
      <c r="D23" s="5">
        <v>49</v>
      </c>
      <c r="E23" s="7">
        <f t="shared" ca="1" si="3"/>
        <v>150000</v>
      </c>
      <c r="F23" s="7" cm="1">
        <f t="array" ref="F23">fn표준몸무게(C23)</f>
        <v>54</v>
      </c>
    </row>
    <row r="24" spans="1:10">
      <c r="A24" s="1" t="s">
        <v>67</v>
      </c>
      <c r="B24" s="10">
        <v>42005</v>
      </c>
      <c r="C24" s="1">
        <v>172</v>
      </c>
      <c r="D24" s="5">
        <v>58</v>
      </c>
      <c r="E24" s="7">
        <f t="shared" ca="1" si="3"/>
        <v>150000</v>
      </c>
      <c r="F24" s="7" cm="1">
        <f t="array" ref="F24">fn표준몸무게(C24)</f>
        <v>65</v>
      </c>
    </row>
    <row r="25" spans="1:10">
      <c r="A25" s="1" t="s">
        <v>68</v>
      </c>
      <c r="B25" s="10">
        <v>44562</v>
      </c>
      <c r="C25" s="1">
        <v>170</v>
      </c>
      <c r="D25" s="5">
        <v>62</v>
      </c>
      <c r="E25" s="7">
        <f t="shared" ca="1" si="3"/>
        <v>50000</v>
      </c>
      <c r="F25" s="7" cm="1">
        <f t="array" ref="F25">fn표준몸무게(C25)</f>
        <v>63</v>
      </c>
    </row>
    <row r="26" spans="1:10">
      <c r="A26" s="1" t="s">
        <v>69</v>
      </c>
      <c r="B26" s="10">
        <v>42767</v>
      </c>
      <c r="C26" s="1">
        <v>168</v>
      </c>
      <c r="D26" s="5">
        <v>60</v>
      </c>
      <c r="E26" s="7">
        <f t="shared" ca="1" si="3"/>
        <v>50000</v>
      </c>
      <c r="F26" s="7" cm="1">
        <f t="array" ref="F26">fn표준몸무게(C26)</f>
        <v>61</v>
      </c>
    </row>
    <row r="27" spans="1:10">
      <c r="A27" s="1" t="s">
        <v>70</v>
      </c>
      <c r="B27" s="10">
        <v>43862</v>
      </c>
      <c r="C27" s="1">
        <v>160</v>
      </c>
      <c r="D27" s="5">
        <v>58</v>
      </c>
      <c r="E27" s="7">
        <f t="shared" ca="1" si="3"/>
        <v>50000</v>
      </c>
      <c r="F27" s="7" cm="1">
        <f t="array" ref="F27">fn표준몸무게(C27)</f>
        <v>54</v>
      </c>
    </row>
    <row r="29" spans="1:10">
      <c r="A29" t="s">
        <v>71</v>
      </c>
    </row>
    <row r="30" spans="1:10">
      <c r="A30" s="1" t="s">
        <v>72</v>
      </c>
      <c r="B30" s="1" t="s">
        <v>73</v>
      </c>
      <c r="C30" s="1" t="s">
        <v>74</v>
      </c>
      <c r="D30" s="1" t="s">
        <v>75</v>
      </c>
      <c r="E30" s="1" t="s">
        <v>76</v>
      </c>
      <c r="F30" s="1" t="s">
        <v>77</v>
      </c>
      <c r="G30" s="6" t="s">
        <v>78</v>
      </c>
    </row>
    <row r="31" spans="1:10">
      <c r="A31" s="1">
        <v>101</v>
      </c>
      <c r="B31" s="1">
        <v>101</v>
      </c>
      <c r="C31" s="1">
        <v>230</v>
      </c>
      <c r="D31" s="7">
        <v>46838</v>
      </c>
      <c r="E31" s="11">
        <v>44067</v>
      </c>
      <c r="F31" s="5">
        <v>549</v>
      </c>
      <c r="G31" s="12"/>
    </row>
    <row r="32" spans="1:10">
      <c r="A32" s="1">
        <v>102</v>
      </c>
      <c r="B32" s="1">
        <v>103</v>
      </c>
      <c r="C32" s="1">
        <v>415</v>
      </c>
      <c r="D32" s="7">
        <v>143362.5</v>
      </c>
      <c r="E32" s="11">
        <v>44070</v>
      </c>
      <c r="F32" s="5">
        <v>269</v>
      </c>
      <c r="G32" s="12"/>
    </row>
    <row r="33" spans="1:7">
      <c r="A33" s="1">
        <v>102</v>
      </c>
      <c r="B33" s="1">
        <v>104</v>
      </c>
      <c r="C33" s="1">
        <v>157</v>
      </c>
      <c r="D33" s="7">
        <v>29860.3</v>
      </c>
      <c r="E33" s="11">
        <v>44061</v>
      </c>
      <c r="F33" s="5">
        <v>223</v>
      </c>
      <c r="G33" s="12"/>
    </row>
    <row r="34" spans="1:7">
      <c r="A34" s="1">
        <v>102</v>
      </c>
      <c r="B34" s="1">
        <v>303</v>
      </c>
      <c r="C34" s="1">
        <v>315</v>
      </c>
      <c r="D34" s="7">
        <v>74365.5</v>
      </c>
      <c r="E34" s="11">
        <v>44054</v>
      </c>
      <c r="F34" s="5">
        <v>439</v>
      </c>
      <c r="G34" s="12"/>
    </row>
    <row r="35" spans="1:7">
      <c r="A35" s="1">
        <v>102</v>
      </c>
      <c r="B35" s="1">
        <v>403</v>
      </c>
      <c r="C35" s="1">
        <v>358</v>
      </c>
      <c r="D35" s="7">
        <v>92326.6</v>
      </c>
      <c r="E35" s="11">
        <v>44069</v>
      </c>
      <c r="F35" s="5">
        <v>81</v>
      </c>
      <c r="G35" s="12"/>
    </row>
    <row r="36" spans="1:7">
      <c r="A36" s="1">
        <v>102</v>
      </c>
      <c r="B36" s="1">
        <v>304</v>
      </c>
      <c r="C36" s="1">
        <v>159</v>
      </c>
      <c r="D36" s="7">
        <v>30236.1</v>
      </c>
      <c r="E36" s="11">
        <v>44074</v>
      </c>
      <c r="F36" s="5">
        <v>443</v>
      </c>
      <c r="G36" s="12"/>
    </row>
    <row r="37" spans="1:7">
      <c r="A37" s="1">
        <v>101</v>
      </c>
      <c r="B37" s="1">
        <v>601</v>
      </c>
      <c r="C37" s="1">
        <v>227</v>
      </c>
      <c r="D37" s="7">
        <v>45996.2</v>
      </c>
      <c r="E37" s="11">
        <v>44068</v>
      </c>
      <c r="F37" s="5">
        <v>61</v>
      </c>
      <c r="G37" s="12"/>
    </row>
    <row r="38" spans="1:7">
      <c r="A38" s="1">
        <v>101</v>
      </c>
      <c r="B38" s="1">
        <v>602</v>
      </c>
      <c r="C38" s="1">
        <v>569</v>
      </c>
      <c r="D38" s="7">
        <v>187315.5</v>
      </c>
      <c r="E38" s="11">
        <v>44070</v>
      </c>
      <c r="F38" s="5">
        <v>91</v>
      </c>
      <c r="G38" s="12"/>
    </row>
  </sheetData>
  <mergeCells count="2">
    <mergeCell ref="D2:D3"/>
    <mergeCell ref="E2:G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10"/>
  <sheetViews>
    <sheetView workbookViewId="0">
      <selection activeCell="E12" sqref="E12"/>
    </sheetView>
  </sheetViews>
  <sheetFormatPr defaultRowHeight="16.5"/>
  <cols>
    <col min="1" max="1" width="14.625" bestFit="1" customWidth="1"/>
    <col min="2" max="2" width="11" bestFit="1" customWidth="1"/>
    <col min="3" max="4" width="16.625" bestFit="1" customWidth="1"/>
    <col min="5" max="5" width="12.5" customWidth="1"/>
    <col min="6" max="6" width="12.5" bestFit="1" customWidth="1"/>
    <col min="7" max="7" width="11.25" bestFit="1" customWidth="1"/>
    <col min="8" max="8" width="7.375" bestFit="1" customWidth="1"/>
  </cols>
  <sheetData>
    <row r="2" spans="1:5">
      <c r="A2" s="22" t="s">
        <v>141</v>
      </c>
      <c r="B2" s="22" t="s">
        <v>144</v>
      </c>
      <c r="C2" t="s">
        <v>150</v>
      </c>
      <c r="D2" t="s">
        <v>151</v>
      </c>
      <c r="E2" t="s">
        <v>152</v>
      </c>
    </row>
    <row r="3" spans="1:5">
      <c r="A3" t="s">
        <v>142</v>
      </c>
      <c r="B3" t="s">
        <v>148</v>
      </c>
      <c r="C3" s="23">
        <v>1217947.5</v>
      </c>
      <c r="D3" s="23">
        <v>4844359.5</v>
      </c>
      <c r="E3" s="23">
        <v>3626412</v>
      </c>
    </row>
    <row r="4" spans="1:5">
      <c r="B4" t="s">
        <v>149</v>
      </c>
      <c r="C4" s="23">
        <v>778222.33333333337</v>
      </c>
      <c r="D4" s="23">
        <v>3904634.3333333335</v>
      </c>
      <c r="E4" s="23">
        <v>3126412</v>
      </c>
    </row>
    <row r="5" spans="1:5">
      <c r="A5" t="s">
        <v>143</v>
      </c>
      <c r="B5" t="s">
        <v>145</v>
      </c>
      <c r="C5" s="23">
        <v>906466.33333333337</v>
      </c>
      <c r="D5" s="23">
        <v>628998</v>
      </c>
      <c r="E5" s="23">
        <v>-277468.33333333331</v>
      </c>
    </row>
    <row r="6" spans="1:5">
      <c r="B6" t="s">
        <v>146</v>
      </c>
      <c r="C6" s="23">
        <v>447778</v>
      </c>
      <c r="D6" s="23">
        <v>532342.5</v>
      </c>
      <c r="E6" s="23">
        <v>84564.5</v>
      </c>
    </row>
    <row r="7" spans="1:5">
      <c r="B7" t="s">
        <v>147</v>
      </c>
      <c r="C7" s="23">
        <v>408779</v>
      </c>
      <c r="D7" s="23">
        <v>0</v>
      </c>
      <c r="E7" s="23">
        <v>-408779</v>
      </c>
    </row>
    <row r="8" spans="1:5">
      <c r="B8" t="s">
        <v>148</v>
      </c>
      <c r="C8" s="23">
        <v>1019134</v>
      </c>
      <c r="D8" s="23">
        <v>3350381.6666666665</v>
      </c>
      <c r="E8" s="23">
        <v>2331247.6666666665</v>
      </c>
    </row>
    <row r="9" spans="1:5">
      <c r="B9" t="s">
        <v>149</v>
      </c>
      <c r="C9" s="23">
        <v>767377</v>
      </c>
      <c r="D9" s="23">
        <v>822620.66666666663</v>
      </c>
      <c r="E9" s="23">
        <v>55243.666666666664</v>
      </c>
    </row>
    <row r="10" spans="1:5">
      <c r="A10" t="s">
        <v>140</v>
      </c>
      <c r="C10" s="23">
        <v>822798</v>
      </c>
      <c r="D10" s="23">
        <v>1967058.5</v>
      </c>
      <c r="E10" s="23">
        <v>1144260.5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4D26F-37A9-4C9E-A6BD-393F6660A911}">
  <sheetPr codeName="Sheet8"/>
  <dimension ref="A2:I12"/>
  <sheetViews>
    <sheetView workbookViewId="0">
      <selection activeCell="F6" sqref="F6"/>
    </sheetView>
  </sheetViews>
  <sheetFormatPr defaultRowHeight="16.5"/>
  <cols>
    <col min="1" max="1" width="8.125" customWidth="1"/>
    <col min="2" max="2" width="8.25" customWidth="1"/>
    <col min="3" max="3" width="5.625" customWidth="1"/>
    <col min="4" max="4" width="6.5" customWidth="1"/>
    <col min="6" max="6" width="9.25" bestFit="1" customWidth="1"/>
    <col min="8" max="8" width="8.375" customWidth="1"/>
    <col min="9" max="9" width="9.125" customWidth="1"/>
  </cols>
  <sheetData>
    <row r="2" spans="1:9">
      <c r="A2" t="s">
        <v>80</v>
      </c>
    </row>
    <row r="3" spans="1:9">
      <c r="A3" t="s">
        <v>2</v>
      </c>
      <c r="B3" t="s">
        <v>37</v>
      </c>
      <c r="C3" t="s">
        <v>153</v>
      </c>
      <c r="D3" t="s">
        <v>154</v>
      </c>
      <c r="E3" t="s">
        <v>155</v>
      </c>
      <c r="F3" t="s">
        <v>156</v>
      </c>
      <c r="G3" t="s">
        <v>157</v>
      </c>
      <c r="H3" t="s">
        <v>158</v>
      </c>
      <c r="I3" t="s">
        <v>159</v>
      </c>
    </row>
    <row r="4" spans="1:9">
      <c r="A4" t="s">
        <v>160</v>
      </c>
      <c r="B4" t="s">
        <v>161</v>
      </c>
      <c r="C4" t="s">
        <v>162</v>
      </c>
      <c r="D4" t="s">
        <v>163</v>
      </c>
      <c r="E4">
        <v>25</v>
      </c>
      <c r="F4" s="24">
        <v>1350000</v>
      </c>
      <c r="G4" s="25">
        <v>7.0000000000000007E-2</v>
      </c>
      <c r="H4" s="24">
        <v>229500</v>
      </c>
      <c r="I4" s="24">
        <v>1579500</v>
      </c>
    </row>
    <row r="5" spans="1:9">
      <c r="A5" t="s">
        <v>166</v>
      </c>
      <c r="B5" t="s">
        <v>167</v>
      </c>
      <c r="C5" t="s">
        <v>168</v>
      </c>
      <c r="D5" t="s">
        <v>169</v>
      </c>
      <c r="E5">
        <v>28</v>
      </c>
      <c r="F5" s="24">
        <v>1450000</v>
      </c>
      <c r="G5" s="25">
        <v>7.0000000000000007E-2</v>
      </c>
      <c r="H5" s="24">
        <v>246500</v>
      </c>
      <c r="I5" s="24">
        <v>1696500</v>
      </c>
    </row>
    <row r="6" spans="1:9">
      <c r="A6" t="s">
        <v>172</v>
      </c>
      <c r="B6" t="s">
        <v>173</v>
      </c>
      <c r="C6" t="s">
        <v>168</v>
      </c>
      <c r="D6" t="s">
        <v>169</v>
      </c>
      <c r="E6">
        <v>30</v>
      </c>
      <c r="F6" s="24">
        <v>1450000</v>
      </c>
      <c r="G6" s="25">
        <v>0.1</v>
      </c>
      <c r="H6" s="24">
        <v>290000</v>
      </c>
      <c r="I6" s="24">
        <v>1740000</v>
      </c>
    </row>
    <row r="7" spans="1:9">
      <c r="A7" t="s">
        <v>164</v>
      </c>
      <c r="B7" t="s">
        <v>165</v>
      </c>
      <c r="C7" t="s">
        <v>162</v>
      </c>
      <c r="D7" t="s">
        <v>163</v>
      </c>
      <c r="E7">
        <v>10</v>
      </c>
      <c r="F7" s="24">
        <v>1350000</v>
      </c>
      <c r="G7" s="25">
        <v>0.05</v>
      </c>
      <c r="H7" s="24">
        <v>202500</v>
      </c>
      <c r="I7" s="24">
        <v>1552500</v>
      </c>
    </row>
    <row r="8" spans="1:9">
      <c r="A8" t="s">
        <v>170</v>
      </c>
      <c r="B8" t="s">
        <v>171</v>
      </c>
      <c r="C8" t="s">
        <v>168</v>
      </c>
      <c r="D8" t="s">
        <v>169</v>
      </c>
      <c r="E8">
        <v>24</v>
      </c>
      <c r="F8" s="24">
        <v>1450000</v>
      </c>
      <c r="G8" s="25">
        <v>7.0000000000000007E-2</v>
      </c>
      <c r="H8" s="24">
        <v>246500</v>
      </c>
      <c r="I8" s="24">
        <v>1696500</v>
      </c>
    </row>
    <row r="9" spans="1:9">
      <c r="A9" t="s">
        <v>174</v>
      </c>
      <c r="B9" t="s">
        <v>175</v>
      </c>
      <c r="C9" t="s">
        <v>162</v>
      </c>
      <c r="D9" t="s">
        <v>163</v>
      </c>
      <c r="E9">
        <v>20</v>
      </c>
      <c r="F9" s="24">
        <v>1350000</v>
      </c>
      <c r="G9" s="25">
        <v>7.0000000000000007E-2</v>
      </c>
      <c r="H9" s="24">
        <v>229500</v>
      </c>
      <c r="I9" s="24">
        <v>1579500</v>
      </c>
    </row>
    <row r="10" spans="1:9">
      <c r="A10" t="s">
        <v>176</v>
      </c>
      <c r="B10" t="s">
        <v>177</v>
      </c>
      <c r="C10" t="s">
        <v>178</v>
      </c>
      <c r="D10" t="s">
        <v>179</v>
      </c>
      <c r="E10">
        <v>18</v>
      </c>
      <c r="F10" s="24">
        <v>1200000</v>
      </c>
      <c r="G10" s="25">
        <v>0.05</v>
      </c>
      <c r="H10" s="24">
        <v>180000</v>
      </c>
      <c r="I10" s="24">
        <v>1380000</v>
      </c>
    </row>
    <row r="11" spans="1:9">
      <c r="A11" t="s">
        <v>180</v>
      </c>
      <c r="B11" t="s">
        <v>181</v>
      </c>
      <c r="C11" t="s">
        <v>178</v>
      </c>
      <c r="D11" t="s">
        <v>179</v>
      </c>
      <c r="E11">
        <v>15</v>
      </c>
      <c r="F11" s="24">
        <v>1200000</v>
      </c>
      <c r="G11" s="25">
        <v>0.05</v>
      </c>
      <c r="H11" s="24">
        <v>180000</v>
      </c>
      <c r="I11" s="24">
        <v>1380000</v>
      </c>
    </row>
    <row r="12" spans="1:9">
      <c r="A12" t="s">
        <v>79</v>
      </c>
      <c r="B12" t="s">
        <v>182</v>
      </c>
      <c r="C12" t="s">
        <v>178</v>
      </c>
      <c r="D12" t="s">
        <v>179</v>
      </c>
      <c r="E12">
        <v>6</v>
      </c>
      <c r="F12" s="24">
        <v>1200000</v>
      </c>
      <c r="G12" s="25">
        <v>0.03</v>
      </c>
      <c r="H12" s="24">
        <v>156000</v>
      </c>
      <c r="I12" s="24">
        <v>1356000</v>
      </c>
    </row>
  </sheetData>
  <sortState xmlns:x14="http://schemas.microsoft.com/office/spreadsheetml/2009/9/main" xmlns:xlrd2="http://schemas.microsoft.com/office/spreadsheetml/2017/richdata2" ref="A4:I12">
    <mc:AlternateContent xmlns:mc="http://schemas.openxmlformats.org/markup-compatibility/2006">
      <mc:Choice Requires="x14">
        <x14:sortCondition sortBy="icon" ref="E4:E12" iconSet="3Stars" iconId="2"/>
      </mc:Choice>
    </mc:AlternateContent>
  </sortState>
  <phoneticPr fontId="1" type="noConversion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91786CF4-C691-483D-8769-75D4D8AACA30}">
            <x14:iconSet iconSet="3Stars">
              <x14:cfvo type="percent">
                <xm:f>0</xm:f>
              </x14:cfvo>
              <x14:cfvo type="num">
                <xm:f>15</xm:f>
              </x14:cfvo>
              <x14:cfvo type="num">
                <xm:f>25</xm:f>
              </x14:cfvo>
            </x14:iconSet>
          </x14:cfRule>
          <xm:sqref>E4:E12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B1:J13"/>
  <sheetViews>
    <sheetView tabSelected="1" topLeftCell="A7" workbookViewId="0">
      <selection activeCell="V21" sqref="V21"/>
    </sheetView>
  </sheetViews>
  <sheetFormatPr defaultRowHeight="16.5"/>
  <cols>
    <col min="1" max="1" width="2" customWidth="1"/>
    <col min="4" max="4" width="13" bestFit="1" customWidth="1"/>
  </cols>
  <sheetData>
    <row r="1" spans="2:10" ht="20.25">
      <c r="B1" s="26" t="s">
        <v>81</v>
      </c>
      <c r="C1" s="26"/>
      <c r="D1" s="26"/>
      <c r="E1" s="26"/>
      <c r="F1" s="26"/>
      <c r="G1" s="26"/>
      <c r="H1" s="26"/>
      <c r="I1" s="26"/>
      <c r="J1" s="26"/>
    </row>
    <row r="3" spans="2:10">
      <c r="B3" s="1" t="s">
        <v>82</v>
      </c>
      <c r="C3" s="1" t="s">
        <v>83</v>
      </c>
      <c r="D3" s="1" t="s">
        <v>84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</row>
    <row r="4" spans="2:10">
      <c r="B4" s="1" t="s">
        <v>91</v>
      </c>
      <c r="C4" s="1" t="s">
        <v>92</v>
      </c>
      <c r="D4" s="1" t="s">
        <v>93</v>
      </c>
      <c r="E4" s="1" t="s">
        <v>94</v>
      </c>
      <c r="F4" s="1">
        <v>28</v>
      </c>
      <c r="G4" s="1">
        <v>38</v>
      </c>
      <c r="H4" s="1">
        <v>8</v>
      </c>
      <c r="I4" s="1">
        <v>17</v>
      </c>
      <c r="J4" s="1">
        <f t="shared" ref="J4:J13" si="0">SUM(F4:I4)</f>
        <v>91</v>
      </c>
    </row>
    <row r="5" spans="2:10">
      <c r="B5" s="1" t="s">
        <v>95</v>
      </c>
      <c r="C5" s="1" t="s">
        <v>96</v>
      </c>
      <c r="D5" s="1" t="s">
        <v>93</v>
      </c>
      <c r="E5" s="1" t="s">
        <v>97</v>
      </c>
      <c r="F5" s="1">
        <v>25</v>
      </c>
      <c r="G5" s="1">
        <v>33</v>
      </c>
      <c r="H5" s="1">
        <v>5</v>
      </c>
      <c r="I5" s="1">
        <v>20</v>
      </c>
      <c r="J5" s="1">
        <f t="shared" si="0"/>
        <v>83</v>
      </c>
    </row>
    <row r="6" spans="2:10">
      <c r="B6" s="1" t="s">
        <v>98</v>
      </c>
      <c r="C6" s="1" t="s">
        <v>99</v>
      </c>
      <c r="D6" s="1" t="s">
        <v>100</v>
      </c>
      <c r="E6" s="1" t="s">
        <v>94</v>
      </c>
      <c r="F6" s="1">
        <v>20</v>
      </c>
      <c r="G6" s="1">
        <v>35</v>
      </c>
      <c r="H6" s="1">
        <v>9</v>
      </c>
      <c r="I6" s="1">
        <v>18</v>
      </c>
      <c r="J6" s="1">
        <f t="shared" si="0"/>
        <v>82</v>
      </c>
    </row>
    <row r="7" spans="2:10">
      <c r="B7" s="1" t="s">
        <v>101</v>
      </c>
      <c r="C7" s="1" t="s">
        <v>102</v>
      </c>
      <c r="D7" s="1" t="s">
        <v>100</v>
      </c>
      <c r="E7" s="1" t="s">
        <v>97</v>
      </c>
      <c r="F7" s="1">
        <v>29</v>
      </c>
      <c r="G7" s="1">
        <v>38</v>
      </c>
      <c r="H7" s="1">
        <v>10</v>
      </c>
      <c r="I7" s="1">
        <v>19</v>
      </c>
      <c r="J7" s="1">
        <f t="shared" si="0"/>
        <v>96</v>
      </c>
    </row>
    <row r="8" spans="2:10">
      <c r="B8" s="1" t="s">
        <v>103</v>
      </c>
      <c r="C8" s="1" t="s">
        <v>104</v>
      </c>
      <c r="D8" s="1" t="s">
        <v>105</v>
      </c>
      <c r="E8" s="1" t="s">
        <v>97</v>
      </c>
      <c r="F8" s="1">
        <v>27</v>
      </c>
      <c r="G8" s="1">
        <v>30</v>
      </c>
      <c r="H8" s="1">
        <v>8</v>
      </c>
      <c r="I8" s="1">
        <v>12</v>
      </c>
      <c r="J8" s="1">
        <f t="shared" si="0"/>
        <v>77</v>
      </c>
    </row>
    <row r="9" spans="2:10">
      <c r="B9" s="1" t="s">
        <v>106</v>
      </c>
      <c r="C9" s="1" t="s">
        <v>107</v>
      </c>
      <c r="D9" s="1" t="s">
        <v>93</v>
      </c>
      <c r="E9" s="1" t="s">
        <v>94</v>
      </c>
      <c r="F9" s="1">
        <v>26</v>
      </c>
      <c r="G9" s="1">
        <v>32</v>
      </c>
      <c r="H9" s="1">
        <v>10</v>
      </c>
      <c r="I9" s="1">
        <v>18</v>
      </c>
      <c r="J9" s="1">
        <f t="shared" si="0"/>
        <v>86</v>
      </c>
    </row>
    <row r="10" spans="2:10">
      <c r="B10" s="1" t="s">
        <v>108</v>
      </c>
      <c r="C10" s="1" t="s">
        <v>109</v>
      </c>
      <c r="D10" s="1" t="s">
        <v>100</v>
      </c>
      <c r="E10" s="1" t="s">
        <v>94</v>
      </c>
      <c r="F10" s="1">
        <v>25</v>
      </c>
      <c r="G10" s="1">
        <v>34</v>
      </c>
      <c r="H10" s="1">
        <v>8</v>
      </c>
      <c r="I10" s="1">
        <v>20</v>
      </c>
      <c r="J10" s="1">
        <f t="shared" si="0"/>
        <v>87</v>
      </c>
    </row>
    <row r="11" spans="2:10">
      <c r="B11" s="1" t="s">
        <v>110</v>
      </c>
      <c r="C11" s="1" t="s">
        <v>111</v>
      </c>
      <c r="D11" s="1" t="s">
        <v>105</v>
      </c>
      <c r="E11" s="1" t="s">
        <v>94</v>
      </c>
      <c r="F11" s="1">
        <v>29</v>
      </c>
      <c r="G11" s="1">
        <v>40</v>
      </c>
      <c r="H11" s="1">
        <v>10</v>
      </c>
      <c r="I11" s="1">
        <v>18</v>
      </c>
      <c r="J11" s="1">
        <f t="shared" si="0"/>
        <v>97</v>
      </c>
    </row>
    <row r="12" spans="2:10">
      <c r="B12" s="1" t="s">
        <v>112</v>
      </c>
      <c r="C12" s="1" t="s">
        <v>113</v>
      </c>
      <c r="D12" s="1" t="s">
        <v>93</v>
      </c>
      <c r="E12" s="1" t="s">
        <v>94</v>
      </c>
      <c r="F12" s="1">
        <v>30</v>
      </c>
      <c r="G12" s="1">
        <v>37</v>
      </c>
      <c r="H12" s="1">
        <v>8</v>
      </c>
      <c r="I12" s="1">
        <v>18</v>
      </c>
      <c r="J12" s="1">
        <f t="shared" si="0"/>
        <v>93</v>
      </c>
    </row>
    <row r="13" spans="2:10">
      <c r="B13" s="1" t="s">
        <v>114</v>
      </c>
      <c r="C13" s="1" t="s">
        <v>115</v>
      </c>
      <c r="D13" s="1" t="s">
        <v>93</v>
      </c>
      <c r="E13" s="1" t="s">
        <v>97</v>
      </c>
      <c r="F13" s="1">
        <v>25</v>
      </c>
      <c r="G13" s="1">
        <v>28</v>
      </c>
      <c r="H13" s="1">
        <v>5</v>
      </c>
      <c r="I13" s="1">
        <v>15</v>
      </c>
      <c r="J13" s="1">
        <f t="shared" si="0"/>
        <v>73</v>
      </c>
    </row>
  </sheetData>
  <mergeCells count="1">
    <mergeCell ref="B1:J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K18"/>
  <sheetViews>
    <sheetView workbookViewId="0"/>
  </sheetViews>
  <sheetFormatPr defaultRowHeight="16.5"/>
  <cols>
    <col min="2" max="11" width="5.625" customWidth="1"/>
  </cols>
  <sheetData>
    <row r="1" spans="1:1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0.25">
      <c r="A2" s="14" t="s">
        <v>116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>
      <c r="A4" s="32" t="s">
        <v>117</v>
      </c>
      <c r="B4" s="32" t="s">
        <v>118</v>
      </c>
      <c r="C4" s="32"/>
      <c r="D4" s="32"/>
      <c r="E4" s="32"/>
      <c r="F4" s="32"/>
      <c r="G4" s="32"/>
      <c r="H4" s="32"/>
      <c r="I4" s="32"/>
      <c r="J4" s="32"/>
      <c r="K4" s="32"/>
    </row>
    <row r="5" spans="1:11">
      <c r="A5" s="32"/>
      <c r="B5" s="16">
        <v>0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</row>
    <row r="6" spans="1:11">
      <c r="A6" s="16">
        <v>7570</v>
      </c>
      <c r="B6" s="17">
        <v>1</v>
      </c>
      <c r="C6" s="16">
        <v>0</v>
      </c>
      <c r="D6" s="16">
        <v>1</v>
      </c>
      <c r="E6" s="16">
        <v>0</v>
      </c>
      <c r="F6" s="16">
        <v>1</v>
      </c>
      <c r="G6" s="16">
        <v>0</v>
      </c>
      <c r="H6" s="16">
        <v>1</v>
      </c>
      <c r="I6" s="16">
        <v>0</v>
      </c>
      <c r="J6" s="16">
        <v>1</v>
      </c>
      <c r="K6" s="16">
        <v>0</v>
      </c>
    </row>
    <row r="7" spans="1:11">
      <c r="A7" s="16">
        <v>4889</v>
      </c>
      <c r="B7" s="16">
        <v>0</v>
      </c>
      <c r="C7" s="16">
        <v>1</v>
      </c>
      <c r="D7" s="16">
        <v>0</v>
      </c>
      <c r="E7" s="16">
        <v>1</v>
      </c>
      <c r="F7" s="16">
        <v>0</v>
      </c>
      <c r="G7" s="16">
        <v>1</v>
      </c>
      <c r="H7" s="16">
        <v>0</v>
      </c>
      <c r="I7" s="16">
        <v>1</v>
      </c>
      <c r="J7" s="16">
        <v>0</v>
      </c>
      <c r="K7" s="16">
        <v>1</v>
      </c>
    </row>
    <row r="8" spans="1:11">
      <c r="A8" s="16">
        <v>5076</v>
      </c>
      <c r="B8" s="16">
        <v>1</v>
      </c>
      <c r="C8" s="16">
        <v>0</v>
      </c>
      <c r="D8" s="16">
        <v>1</v>
      </c>
      <c r="E8" s="16">
        <v>0</v>
      </c>
      <c r="F8" s="16">
        <v>1</v>
      </c>
      <c r="G8" s="16">
        <v>0</v>
      </c>
      <c r="H8" s="16">
        <v>1</v>
      </c>
      <c r="I8" s="16">
        <v>0</v>
      </c>
      <c r="J8" s="16">
        <v>1</v>
      </c>
      <c r="K8" s="16">
        <v>0</v>
      </c>
    </row>
    <row r="9" spans="1:11">
      <c r="A9" s="16">
        <v>7257</v>
      </c>
      <c r="B9" s="16">
        <v>0</v>
      </c>
      <c r="C9" s="16">
        <v>1</v>
      </c>
      <c r="D9" s="16">
        <v>0</v>
      </c>
      <c r="E9" s="16">
        <v>1</v>
      </c>
      <c r="F9" s="16">
        <v>0</v>
      </c>
      <c r="G9" s="16">
        <v>1</v>
      </c>
      <c r="H9" s="16">
        <v>0</v>
      </c>
      <c r="I9" s="16">
        <v>1</v>
      </c>
      <c r="J9" s="16">
        <v>0</v>
      </c>
      <c r="K9" s="16">
        <v>1</v>
      </c>
    </row>
    <row r="10" spans="1:11">
      <c r="A10" s="16">
        <v>8222</v>
      </c>
      <c r="B10" s="16">
        <v>1</v>
      </c>
      <c r="C10" s="16">
        <v>0</v>
      </c>
      <c r="D10" s="16">
        <v>1</v>
      </c>
      <c r="E10" s="16">
        <v>0</v>
      </c>
      <c r="F10" s="16">
        <v>1</v>
      </c>
      <c r="G10" s="16">
        <v>0</v>
      </c>
      <c r="H10" s="16">
        <v>1</v>
      </c>
      <c r="I10" s="16">
        <v>0</v>
      </c>
      <c r="J10" s="16">
        <v>1</v>
      </c>
      <c r="K10" s="16">
        <v>0</v>
      </c>
    </row>
    <row r="11" spans="1:11">
      <c r="A11" s="16">
        <v>2008</v>
      </c>
      <c r="B11" s="16">
        <v>1</v>
      </c>
      <c r="C11" s="16">
        <v>0</v>
      </c>
      <c r="D11" s="16">
        <v>1</v>
      </c>
      <c r="E11" s="16">
        <v>0</v>
      </c>
      <c r="F11" s="16">
        <v>1</v>
      </c>
      <c r="G11" s="16">
        <v>0</v>
      </c>
      <c r="H11" s="16">
        <v>1</v>
      </c>
      <c r="I11" s="16">
        <v>0</v>
      </c>
      <c r="J11" s="16">
        <v>1</v>
      </c>
      <c r="K11" s="16">
        <v>0</v>
      </c>
    </row>
    <row r="12" spans="1:11">
      <c r="A12" s="16">
        <v>9033</v>
      </c>
      <c r="B12" s="16">
        <v>0</v>
      </c>
      <c r="C12" s="16">
        <v>1</v>
      </c>
      <c r="D12" s="16">
        <v>0</v>
      </c>
      <c r="E12" s="16">
        <v>1</v>
      </c>
      <c r="F12" s="16">
        <v>0</v>
      </c>
      <c r="G12" s="16">
        <v>1</v>
      </c>
      <c r="H12" s="16">
        <v>0</v>
      </c>
      <c r="I12" s="16">
        <v>1</v>
      </c>
      <c r="J12" s="16">
        <v>0</v>
      </c>
      <c r="K12" s="16">
        <v>1</v>
      </c>
    </row>
    <row r="13" spans="1:11">
      <c r="A13" s="16">
        <v>5574</v>
      </c>
      <c r="B13" s="16">
        <v>1</v>
      </c>
      <c r="C13" s="16">
        <v>0</v>
      </c>
      <c r="D13" s="16">
        <v>1</v>
      </c>
      <c r="E13" s="16">
        <v>0</v>
      </c>
      <c r="F13" s="16">
        <v>1</v>
      </c>
      <c r="G13" s="16">
        <v>0</v>
      </c>
      <c r="H13" s="16">
        <v>1</v>
      </c>
      <c r="I13" s="16">
        <v>0</v>
      </c>
      <c r="J13" s="16">
        <v>1</v>
      </c>
      <c r="K13" s="16">
        <v>0</v>
      </c>
    </row>
    <row r="14" spans="1:11">
      <c r="A14" s="16">
        <v>2917</v>
      </c>
      <c r="B14" s="16">
        <v>0</v>
      </c>
      <c r="C14" s="16">
        <v>1</v>
      </c>
      <c r="D14" s="16">
        <v>0</v>
      </c>
      <c r="E14" s="16">
        <v>1</v>
      </c>
      <c r="F14" s="16">
        <v>0</v>
      </c>
      <c r="G14" s="16">
        <v>1</v>
      </c>
      <c r="H14" s="16">
        <v>0</v>
      </c>
      <c r="I14" s="16">
        <v>1</v>
      </c>
      <c r="J14" s="16">
        <v>0</v>
      </c>
      <c r="K14" s="16">
        <v>1</v>
      </c>
    </row>
    <row r="15" spans="1:11">
      <c r="A15" s="16">
        <v>3763</v>
      </c>
      <c r="B15" s="16">
        <v>0</v>
      </c>
      <c r="C15" s="16">
        <v>1</v>
      </c>
      <c r="D15" s="16">
        <v>0</v>
      </c>
      <c r="E15" s="16">
        <v>1</v>
      </c>
      <c r="F15" s="16">
        <v>0</v>
      </c>
      <c r="G15" s="16">
        <v>1</v>
      </c>
      <c r="H15" s="16">
        <v>0</v>
      </c>
      <c r="I15" s="16">
        <v>1</v>
      </c>
      <c r="J15" s="16">
        <v>0</v>
      </c>
      <c r="K15" s="16">
        <v>1</v>
      </c>
    </row>
    <row r="16" spans="1:11">
      <c r="A16" s="16">
        <v>9452</v>
      </c>
      <c r="B16" s="16">
        <v>1</v>
      </c>
      <c r="C16" s="16">
        <v>0</v>
      </c>
      <c r="D16" s="16">
        <v>1</v>
      </c>
      <c r="E16" s="16">
        <v>0</v>
      </c>
      <c r="F16" s="16">
        <v>1</v>
      </c>
      <c r="G16" s="16">
        <v>0</v>
      </c>
      <c r="H16" s="16">
        <v>1</v>
      </c>
      <c r="I16" s="16">
        <v>0</v>
      </c>
      <c r="J16" s="16">
        <v>1</v>
      </c>
      <c r="K16" s="16">
        <v>0</v>
      </c>
    </row>
    <row r="17" spans="1:11">
      <c r="A17" s="16">
        <v>5005</v>
      </c>
      <c r="B17" s="16">
        <v>0</v>
      </c>
      <c r="C17" s="16">
        <v>1</v>
      </c>
      <c r="D17" s="16">
        <v>0</v>
      </c>
      <c r="E17" s="16">
        <v>1</v>
      </c>
      <c r="F17" s="16">
        <v>0</v>
      </c>
      <c r="G17" s="16">
        <v>1</v>
      </c>
      <c r="H17" s="16">
        <v>0</v>
      </c>
      <c r="I17" s="16">
        <v>1</v>
      </c>
      <c r="J17" s="16">
        <v>0</v>
      </c>
      <c r="K17" s="16">
        <v>1</v>
      </c>
    </row>
    <row r="18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</sheetData>
  <mergeCells count="2">
    <mergeCell ref="A4:A5"/>
    <mergeCell ref="B4:K4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J7"/>
  <sheetViews>
    <sheetView workbookViewId="0"/>
  </sheetViews>
  <sheetFormatPr defaultRowHeight="16.5"/>
  <cols>
    <col min="3" max="3" width="11.875" bestFit="1" customWidth="1"/>
    <col min="4" max="4" width="11.875" customWidth="1"/>
    <col min="6" max="6" width="5" customWidth="1"/>
    <col min="8" max="8" width="11.875" bestFit="1" customWidth="1"/>
  </cols>
  <sheetData>
    <row r="1" spans="1:10" ht="20.25">
      <c r="A1" s="18" t="s">
        <v>119</v>
      </c>
    </row>
    <row r="2" spans="1:10">
      <c r="G2" t="s">
        <v>120</v>
      </c>
    </row>
    <row r="3" spans="1:10">
      <c r="A3" s="2" t="s">
        <v>121</v>
      </c>
      <c r="B3" s="2" t="s">
        <v>122</v>
      </c>
      <c r="C3" s="2" t="s">
        <v>123</v>
      </c>
      <c r="D3" s="2" t="s">
        <v>124</v>
      </c>
      <c r="E3" s="2" t="s">
        <v>125</v>
      </c>
      <c r="G3" s="3" t="s">
        <v>122</v>
      </c>
      <c r="H3" s="3" t="s">
        <v>123</v>
      </c>
      <c r="I3" s="3" t="s">
        <v>126</v>
      </c>
      <c r="J3" s="3" t="s">
        <v>125</v>
      </c>
    </row>
    <row r="4" spans="1:10">
      <c r="A4" s="19" t="s">
        <v>79</v>
      </c>
      <c r="B4" s="20" t="s">
        <v>127</v>
      </c>
      <c r="C4" s="20">
        <v>86</v>
      </c>
      <c r="D4" s="20">
        <v>45000</v>
      </c>
      <c r="E4" s="20">
        <v>4500</v>
      </c>
      <c r="G4" s="5" t="s">
        <v>127</v>
      </c>
      <c r="H4" s="5">
        <v>86</v>
      </c>
      <c r="I4" s="5">
        <v>45000</v>
      </c>
      <c r="J4" s="5">
        <v>4500</v>
      </c>
    </row>
    <row r="5" spans="1:10">
      <c r="A5" s="20" t="s">
        <v>128</v>
      </c>
      <c r="B5" s="20" t="s">
        <v>129</v>
      </c>
      <c r="C5" s="20">
        <v>104</v>
      </c>
      <c r="D5" s="20">
        <v>30000</v>
      </c>
      <c r="E5" s="20">
        <v>1500</v>
      </c>
      <c r="G5" s="5" t="s">
        <v>130</v>
      </c>
      <c r="H5" s="5">
        <v>81</v>
      </c>
      <c r="I5" s="5">
        <v>40000</v>
      </c>
      <c r="J5" s="5">
        <v>4000</v>
      </c>
    </row>
    <row r="6" spans="1:10">
      <c r="G6" s="5" t="s">
        <v>129</v>
      </c>
      <c r="H6" s="5">
        <v>104</v>
      </c>
      <c r="I6" s="5">
        <v>30000</v>
      </c>
      <c r="J6" s="5">
        <v>1500</v>
      </c>
    </row>
    <row r="7" spans="1:10">
      <c r="G7" s="5" t="s">
        <v>131</v>
      </c>
      <c r="H7" s="5">
        <v>52</v>
      </c>
      <c r="I7" s="5">
        <v>25000</v>
      </c>
      <c r="J7" s="5">
        <v>1250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자료입력">
          <controlPr defaultSize="0" autoLine="0" r:id="rId4">
            <anchor moveWithCells="1">
              <from>
                <xdr:col>2</xdr:col>
                <xdr:colOff>857250</xdr:colOff>
                <xdr:row>0</xdr:row>
                <xdr:rowOff>57150</xdr:rowOff>
              </from>
              <to>
                <xdr:col>4</xdr:col>
                <xdr:colOff>657225</xdr:colOff>
                <xdr:row>1</xdr:row>
                <xdr:rowOff>142875</xdr:rowOff>
              </to>
            </anchor>
          </controlPr>
        </control>
      </mc:Choice>
      <mc:Fallback>
        <control shapeId="2049" r:id="rId3" name="cmd요금자료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1</vt:i4>
      </vt:variant>
    </vt:vector>
  </HeadingPairs>
  <TitlesOfParts>
    <vt:vector size="8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에스아이아이씨 SIIC</cp:lastModifiedBy>
  <dcterms:created xsi:type="dcterms:W3CDTF">2023-05-11T11:47:16Z</dcterms:created>
  <dcterms:modified xsi:type="dcterms:W3CDTF">2025-10-31T08:40:46Z</dcterms:modified>
</cp:coreProperties>
</file>