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성균관대학교\2025\컴활 총정리 푼거\"/>
    </mc:Choice>
  </mc:AlternateContent>
  <xr:revisionPtr revIDLastSave="0" documentId="13_ncr:1_{36C6E65C-D339-4E90-AD51-CD51990C80D5}" xr6:coauthVersionLast="47" xr6:coauthVersionMax="47" xr10:uidLastSave="{00000000-0000-0000-0000-000000000000}"/>
  <bookViews>
    <workbookView xWindow="-98" yWindow="-98" windowWidth="21795" windowHeight="12975" firstSheet="1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eta.T" hidden="1" xlm="1">#NAME?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 a="1"/>
  <c r="G35" i="2"/>
  <c r="G36" i="2" a="1"/>
  <c r="G36" i="2"/>
  <c r="G37" i="2" a="1"/>
  <c r="G37" i="2" s="1"/>
  <c r="G34" i="2" a="1"/>
  <c r="G34" i="2" s="1"/>
  <c r="C37" i="2" a="1"/>
  <c r="C37" i="2" s="1"/>
  <c r="C36" i="2" a="1"/>
  <c r="C36" i="2" s="1"/>
  <c r="C35" i="2" a="1"/>
  <c r="C35" i="2" s="1"/>
  <c r="C34" i="2" a="1"/>
  <c r="C34" i="2" s="1"/>
  <c r="B35" i="2" a="1"/>
  <c r="B35" i="2" s="1"/>
  <c r="B36" i="2" a="1"/>
  <c r="B36" i="2" s="1"/>
  <c r="B37" i="2" a="1"/>
  <c r="B37" i="2" s="1"/>
  <c r="B34" i="2" a="1"/>
  <c r="B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H4" i="4"/>
  <c r="A33" i="1"/>
  <c r="E4" i="4"/>
  <c r="E5" i="4"/>
  <c r="E6" i="4"/>
  <c r="E7" i="4"/>
  <c r="E8" i="4"/>
  <c r="E9" i="4"/>
  <c r="E10" i="4"/>
  <c r="E11" i="4"/>
  <c r="J6" i="2" a="1"/>
  <c r="J24" i="2" a="1"/>
  <c r="J7" i="2" a="1"/>
  <c r="J16" i="2" a="1"/>
  <c r="J25" i="2" a="1"/>
  <c r="J8" i="2" a="1"/>
  <c r="J17" i="2" a="1"/>
  <c r="J26" i="2" a="1"/>
  <c r="J9" i="2" a="1"/>
  <c r="J18" i="2" a="1"/>
  <c r="J27" i="2" a="1"/>
  <c r="J10" i="2" a="1"/>
  <c r="J19" i="2" a="1"/>
  <c r="J28" i="2" a="1"/>
  <c r="J11" i="2" a="1"/>
  <c r="J20" i="2" a="1"/>
  <c r="J29" i="2" a="1"/>
  <c r="J12" i="2" a="1"/>
  <c r="J21" i="2" a="1"/>
  <c r="J30" i="2" a="1"/>
  <c r="J4" i="2" a="1"/>
  <c r="J13" i="2" a="1"/>
  <c r="J22" i="2" a="1"/>
  <c r="J5" i="2" a="1"/>
  <c r="J14" i="2" a="1"/>
  <c r="J23" i="2" a="1"/>
  <c r="J15" i="2" a="1"/>
  <c r="J3" i="2" a="1"/>
  <c r="J15" i="2" l="1"/>
  <c r="J23" i="2"/>
  <c r="J14" i="2"/>
  <c r="J5" i="2"/>
  <c r="J22" i="2"/>
  <c r="J13" i="2"/>
  <c r="J4" i="2"/>
  <c r="J30" i="2"/>
  <c r="J21" i="2"/>
  <c r="J12" i="2"/>
  <c r="J29" i="2"/>
  <c r="J20" i="2"/>
  <c r="J11" i="2"/>
  <c r="J28" i="2"/>
  <c r="J19" i="2"/>
  <c r="J10" i="2"/>
  <c r="J27" i="2"/>
  <c r="J18" i="2"/>
  <c r="J9" i="2"/>
  <c r="J26" i="2"/>
  <c r="J17" i="2"/>
  <c r="J8" i="2"/>
  <c r="J25" i="2"/>
  <c r="J16" i="2"/>
  <c r="J7" i="2"/>
  <c r="J24" i="2"/>
  <c r="J6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07E97E-08FC-445F-83C6-DA5B260230AC}" sourceFile="C:\성균관대학교\2025\길벗컴활1급총정리\엑셀\모의\거래현황.xlsx" keepAlive="1" name="거래현황" type="5" refreshedVersion="8" background="1">
    <dbPr connection="Provider=Microsoft.ACE.OLEDB.12.0;User ID=Admin;Data Source=C:\성균관대학교\2025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<sst xmlns="http://schemas.openxmlformats.org/spreadsheetml/2006/main" count="742" uniqueCount="202">
  <si>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</si>
  <si>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</si>
  <si>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</si>
  <si>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</si>
  <si>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</si>
  <si>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</si>
  <si>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</si>
  <si>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</si>
  <si>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</si>
  <si>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</si>
  <si>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</si>
  <si>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</si>
  <si>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</si>
  <si>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</si>
  <si>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</si>
  <si>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</si>
  <si>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</si>
  <si>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</si>
  <si>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</si>
  <si>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</si>
  <si>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</si>
  <si>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</si>
  <si>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</si>
  <si>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</si>
  <si>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</si>
  <si>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</si>
  <si>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</si>
  <si>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</si>
  <si>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</si>
  <si>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</si>
  <si>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</si>
  <si>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</si>
  <si>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</si>
  <si>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</si>
  <si>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</si>
  <si>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</si>
  <si>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</si>
  <si>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</si>
  <si>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</si>
  <si>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</si>
  <si>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</si>
  <si>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</si>
  <si>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</si>
  <si>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</si>
  <si>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</si>
  <si>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</si>
  <si>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</si>
  <si>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</si>
  <si>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</si>
  <si>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</si>
  <si>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</si>
  <si>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</si>
  <si>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</si>
  <si>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</si>
  <si>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</si>
  <si>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</si>
  <si>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</si>
  <si>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</si>
  <si>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</si>
  <si>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</si>
  <si>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</si>
  <si>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</si>
  <si>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</si>
  <si>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</si>
  <si>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</si>
  <si>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</si>
  <si>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</si>
  <si>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</si>
  <si>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</si>
  <si>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</si>
  <si>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</si>
  <si>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</si>
  <si>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</si>
  <si>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</si>
  <si>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</si>
  <si>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</si>
  <si>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</si>
  <si>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</si>
  <si>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</si>
  <si>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</si>
  <si>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</si>
  <si>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</si>
  <si>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</si>
  <si>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</si>
  <si>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</si>
  <si>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</si>
  <si>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</si>
  <si>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</si>
  <si>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</si>
  <si>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</si>
  <si>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</si>
  <si>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</si>
  <si>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</si>
  <si>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</si>
  <si>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</si>
  <si>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</si>
  <si>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</si>
  <si>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</si>
  <si>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</si>
  <si>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</si>
  <si>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</si>
  <si>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</si>
  <si>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</si>
  <si>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</si>
  <si>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</si>
  <si>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</si>
  <si>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</si>
  <si>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</si>
  <si>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</si>
  <si>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</si>
  <si>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</si>
  <si>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</si>
  <si>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</si>
  <si>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</si>
  <si>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</si>
  <si>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</si>
  <si>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</si>
  <si>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</si>
  <si>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</si>
  <si>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</si>
  <si>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</si>
  <si>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</si>
  <si>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</si>
  <si>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</si>
  <si>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</si>
  <si>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</si>
  <si>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</si>
  <si>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</si>
  <si>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</si>
  <si>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</si>
  <si>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</si>
  <si>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</si>
  <si>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</si>
  <si>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</si>
  <si>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</si>
  <si>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</si>
  <si>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</si>
  <si>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</si>
  <si>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</si>
  <si>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</si>
  <si>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</si>
  <si>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</si>
  <si>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</si>
  <si>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</si>
  <si>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</si>
  <si>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</si>
  <si>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</si>
  <si>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</si>
  <si>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</si>
  <si>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</si>
  <si>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</si>
  <si>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</si>
  <si>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</si>
  <si>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</si>
  <si>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</si>
  <si>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</si>
  <si>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</si>
  <si>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</si>
  <si>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</si>
  <si>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</si>
  <si>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</si>
  <si>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</si>
  <si>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</si>
  <si>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</si>
  <si>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</si>
  <si>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</si>
  <si>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</si>
  <si>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</si>
  <si>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</si>
  <si>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</si>
  <si>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</si>
  <si>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</si>
  <si>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</si>
  <si>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</si>
  <si>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</si>
  <si>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</si>
  <si>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</si>
  <si>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</si>
  <si>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</si>
  <si>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</si>
  <si>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</si>
  <si>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</si>
  <si>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</si>
  <si>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</si>
  <si>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</si>
  <si>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</si>
  <si>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</si>
  <si>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</si>
  <si>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</si>
  <si>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</si>
  <si>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</si>
  <si>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</si>
  <si>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</si>
  <si>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</si>
  <si>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</si>
  <si>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</si>
  <si>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</si>
  <si>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</si>
  <si>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</si>
  <si>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대형</t>
  </si>
  <si>
    <t>중형</t>
  </si>
  <si>
    <t>합계 : 전체거래액 - 등급: C, 계약종류: 계약재배, 생산지: 경남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</si>
</sst>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&quot;▲&quot;0.0;[Blue]&quot;▼&quot;0.0;&quot;◇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  <xf numFmtId="180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5-4D3D-A33B-FE961B4C0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95-4D3D-A33B-FE961B4C0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if" refreshedDate="45702.574568981479" backgroundQuery="1" createdVersion="8" refreshedVersion="8" minRefreshableVersion="3" recordCount="28" xr:uid="{22967198-2C55-4CCF-9C08-4D1420180762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0B5C01-62D9-46DD-86E0-7AAC2A5116D7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0" numFmtId="179"/>
    <dataField name="합계 : 거래수수료" fld="8" baseField="6" baseItem="2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B1ACF7-6B7C-4329-997F-DA371ACD7BAB}" name="표1" displayName="표1" ref="A3:J8" totalsRowShown="0">
  <autoFilter ref="A3:J8" xr:uid="{53B1ACF7-6B7C-4329-997F-DA371ACD7BAB}"/>
  <tableColumns count="10">
    <tableColumn id="1" xr3:uid="{1333E468-F736-4561-8D6B-CFF3FAA7975D}" name="농작물"/>
    <tableColumn id="2" xr3:uid="{7B315AE5-6382-4474-8C4D-74FF9FC2807F}" name="생산지"/>
    <tableColumn id="3" xr3:uid="{D38759A8-B974-4D99-AE8E-89D7FC5C9B13}" name="계약종류"/>
    <tableColumn id="4" xr3:uid="{FF7D60A3-AB80-4F19-9EB9-74D0514E5CE8}" name="전체거래액"/>
    <tableColumn id="5" xr3:uid="{A234C8D7-F21B-4827-9C93-F758C9EA12FD}" name="재배면적(㎡)"/>
    <tableColumn id="6" xr3:uid="{56EA1698-E7EB-476C-BF6C-0BA67959EAEB}" name="재배시기"/>
    <tableColumn id="7" xr3:uid="{5A9E202D-321E-4AE4-AB88-1A305535ABD7}" name="등급"/>
    <tableColumn id="8" xr3:uid="{1B64162E-D18F-4E01-9E67-D839CCEAAF0A}" name="사용비료"/>
    <tableColumn id="9" xr3:uid="{3AEC6DE2-A3F6-4CB2-88E0-5C3B7192E507}" name="거래수수료"/>
    <tableColumn id="10" xr3:uid="{CEDB8151-4D87-4B82-80FC-3AB11503E826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40"/>
  <sheetViews>
    <sheetView workbookViewId="0">
      <selection activeCell="P13" sqref="P13"/>
    </sheetView>
  </sheetViews>
  <sheetFormatPr defaultRowHeight="16.899999999999999" x14ac:dyDescent="0.6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8" x14ac:dyDescent="0.6">
      <c r="A1" t="s">
        <v>0</v>
      </c>
    </row>
    <row r="2" spans="1:8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6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6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6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6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6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6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6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6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6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6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6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6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6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6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6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6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6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6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6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6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6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6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6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6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6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6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6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6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6">
      <c r="A32" s="48" t="s">
        <v>192</v>
      </c>
    </row>
    <row r="33" spans="1:8" x14ac:dyDescent="0.6">
      <c r="A33" t="b">
        <f>AND(_xlfn.RANK.EQ(D3,$D$3:$D$30,1)&lt;=10,OR(A3="마늘",A3="양파"))</f>
        <v>0</v>
      </c>
    </row>
    <row r="35" spans="1:8" x14ac:dyDescent="0.6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6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6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6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6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6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/>
  </sheetViews>
  <sheetFormatPr defaultRowHeight="16.899999999999999" x14ac:dyDescent="0.6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6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6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6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6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6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6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6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6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6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6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6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6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6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6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6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6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6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6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6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6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6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6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6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6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6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6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6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6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6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6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6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6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6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6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6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6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6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6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6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6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6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6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6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6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6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6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6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6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6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6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abSelected="1" topLeftCell="A37" workbookViewId="0">
      <selection activeCell="M35" sqref="M35"/>
    </sheetView>
  </sheetViews>
  <sheetFormatPr defaultRowHeight="16.899999999999999" x14ac:dyDescent="0.6"/>
  <cols>
    <col min="1" max="1" width="9.625" customWidth="1"/>
    <col min="2" max="2" width="12.25" customWidth="1"/>
    <col min="3" max="3" width="10.2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" bestFit="1" customWidth="1"/>
    <col min="10" max="10" width="8.875" bestFit="1" customWidth="1"/>
    <col min="11" max="11" width="2.375" customWidth="1"/>
  </cols>
  <sheetData>
    <row r="1" spans="1:11" x14ac:dyDescent="0.6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6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6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MIN(HLOOKUP(D3,$C$40:$F$47,MATCH(C3,$A$40:$A$47,0)+2,TRUE)*D3,HLOOKUP(D3,$C$40:$F$47,MATCH(C3,$A$40:$A$47,0)+3,TRUE))</f>
        <v>100000</v>
      </c>
      <c r="J3" s="23" t="str" cm="1">
        <f t="array" ref="J3">fn규모(E3)</f>
        <v>대형</v>
      </c>
      <c r="K3" s="27"/>
    </row>
    <row r="4" spans="1:11" x14ac:dyDescent="0.6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MIN(HLOOKUP(D4,$C$40:$F$47,MATCH(C4,$A$40:$A$47,0)+2,TRUE)*D4,HLOOKUP(D4,$C$40:$F$47,MATCH(C4,$A$40:$A$47,0)+3,TRUE))</f>
        <v>90000</v>
      </c>
      <c r="J4" s="23" t="str" cm="1">
        <f t="array" ref="J4">fn규모(E4)</f>
        <v>중형</v>
      </c>
      <c r="K4" s="22"/>
    </row>
    <row r="5" spans="1:11" x14ac:dyDescent="0.6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6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6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6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6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6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6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6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6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6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6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6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6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6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6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6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6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6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6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6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6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6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6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6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6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6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6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6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6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6">
      <c r="A34" s="23" t="s">
        <v>26</v>
      </c>
      <c r="B34" s="23" t="str">
        <f t="array" ref="B34">TEXT(AVERAGE( IF(($B$3:$B$30=$A34)*($C$3:$C$30=B$33)*($D$3:$D$30&lt;&gt;MAX(($B$3:$B$30=$A34)*($C$3:$C$30=B$33)*($D$3:$D$30))),$D$3:$D$30)),"0,,")</f>
        <v>33</v>
      </c>
      <c r="C34" s="23" t="str">
        <f t="array" ref="C34">TEXT(AVERAGE( IF(($B$3:$B$30=$A34)*($C$3:$C$30=C$33)*($D$3:$D$30&lt;&gt;MAX(($B$3:$B$30=$A34)*($C$3:$C$30=C$33)*($D$3:$D$30))),$D$3:$D$30)),"0,,")</f>
        <v>42</v>
      </c>
      <c r="D34" s="28"/>
      <c r="E34" s="23">
        <v>1000</v>
      </c>
      <c r="F34" s="23">
        <v>2000</v>
      </c>
      <c r="G34" s="23" t="str">
        <f t="array" ref="G34">COUNT( IF( ($E$3:$E$30&gt;=E34)*($E$3:$E$30&lt;=F34),1))&amp;"건"</f>
        <v>4건</v>
      </c>
      <c r="H34" s="29"/>
      <c r="I34" s="23" t="s">
        <v>11</v>
      </c>
      <c r="J34" s="23"/>
      <c r="K34" s="22"/>
    </row>
    <row r="35" spans="1:11" x14ac:dyDescent="0.6">
      <c r="A35" s="23" t="s">
        <v>10</v>
      </c>
      <c r="B35" s="23" t="str">
        <f t="array" ref="B35">TEXT(AVERAGE( IF(($B$3:$B$30=$A35)*($C$3:$C$30=B$33)*($D$3:$D$30&lt;&gt;MAX(($B$3:$B$30=$A35)*($C$3:$C$30=B$33)*($D$3:$D$30))),$D$3:$D$30)),"0,,")</f>
        <v>26</v>
      </c>
      <c r="C35" s="23" t="str">
        <f t="array" ref="C35">TEXT(AVERAGE( IF(($B$3:$B$30=$A35)*($C$3:$C$30=C$33)*($D$3:$D$30&lt;&gt;MAX(($B$3:$B$30=$A35)*($C$3:$C$30=C$33)*($D$3:$D$30))),$D$3:$D$30)),"0,,")</f>
        <v>38</v>
      </c>
      <c r="D35" s="28"/>
      <c r="E35" s="23">
        <v>2001</v>
      </c>
      <c r="F35" s="23">
        <v>3000</v>
      </c>
      <c r="G35" s="23" t="str">
        <f t="array" ref="G35">COUNT( IF( ($E$3:$E$30&gt;=E35)*($E$3:$E$30&lt;=F35),1))&amp;"건"</f>
        <v>10건</v>
      </c>
      <c r="H35" s="29"/>
      <c r="I35" s="23" t="s">
        <v>20</v>
      </c>
      <c r="J35" s="23"/>
      <c r="K35" s="22"/>
    </row>
    <row r="36" spans="1:11" x14ac:dyDescent="0.6">
      <c r="A36" s="23" t="s">
        <v>22</v>
      </c>
      <c r="B36" s="23" t="str">
        <f t="array" ref="B36">TEXT(AVERAGE( IF(($B$3:$B$30=$A36)*($C$3:$C$30=B$33)*($D$3:$D$30&lt;&gt;MAX(($B$3:$B$30=$A36)*($C$3:$C$30=B$33)*($D$3:$D$30))),$D$3:$D$30)),"0,,")</f>
        <v>37</v>
      </c>
      <c r="C36" s="23" t="str">
        <f t="array" ref="C36">TEXT(AVERAGE( IF(($B$3:$B$30=$A36)*($C$3:$C$30=C$33)*($D$3:$D$30&lt;&gt;MAX(($B$3:$B$30=$A36)*($C$3:$C$30=C$33)*($D$3:$D$30))),$D$3:$D$30)),"0,,")</f>
        <v>27</v>
      </c>
      <c r="D36" s="28"/>
      <c r="E36" s="23">
        <v>3001</v>
      </c>
      <c r="F36" s="23">
        <v>4000</v>
      </c>
      <c r="G36" s="23" t="str">
        <f t="array" ref="G36">COUNT( IF( ($E$3:$E$30&gt;=E36)*($E$3:$E$30&lt;=F36),1))&amp;"건"</f>
        <v>9건</v>
      </c>
      <c r="H36" s="29"/>
      <c r="I36" s="22"/>
      <c r="J36" s="22"/>
      <c r="K36" s="22"/>
    </row>
    <row r="37" spans="1:11" x14ac:dyDescent="0.6">
      <c r="A37" s="23" t="s">
        <v>15</v>
      </c>
      <c r="B37" s="23" t="str">
        <f t="array" ref="B37">TEXT(AVERAGE( IF(($B$3:$B$30=$A37)*($C$3:$C$30=B$33)*($D$3:$D$30&lt;&gt;MAX(($B$3:$B$30=$A37)*($C$3:$C$30=B$33)*($D$3:$D$30))),$D$3:$D$30)),"0,,")</f>
        <v>28</v>
      </c>
      <c r="C37" s="23" t="str">
        <f t="array" ref="C37">TEXT(AVERAGE( IF(($B$3:$B$30=$A37)*($C$3:$C$30=C$33)*($D$3:$D$30&lt;&gt;MAX(($B$3:$B$30=$A37)*($C$3:$C$30=C$33)*($D$3:$D$30))),$D$3:$D$30)),"0,,")</f>
        <v>36</v>
      </c>
      <c r="D37" s="28"/>
      <c r="E37" s="23">
        <v>4001</v>
      </c>
      <c r="F37" s="23">
        <v>5000</v>
      </c>
      <c r="G37" s="23" t="str">
        <f t="array" ref="G37">COUNT( IF( ($E$3:$E$30&gt;=E37)*($E$3:$E$30&lt;=F37),1))&amp;"건"</f>
        <v>5건</v>
      </c>
      <c r="H37" s="29"/>
      <c r="I37" s="22"/>
      <c r="J37" s="22"/>
      <c r="K37" s="22"/>
    </row>
    <row r="38" spans="1:11" x14ac:dyDescent="0.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6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6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6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6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6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6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6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6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6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5D2A-60DD-4F46-9B2C-C543F40291FE}">
  <sheetPr codeName="Sheet9"/>
  <dimension ref="A1:J8"/>
  <sheetViews>
    <sheetView workbookViewId="0">
      <selection activeCell="G14" sqref="G14"/>
    </sheetView>
  </sheetViews>
  <sheetFormatPr defaultRowHeight="16.899999999999999" x14ac:dyDescent="0.6"/>
  <cols>
    <col min="1" max="2" width="9.0625" bestFit="1" customWidth="1"/>
    <col min="3" max="3" width="10.4375" bestFit="1" customWidth="1"/>
    <col min="4" max="4" width="12.25" bestFit="1" customWidth="1"/>
    <col min="5" max="5" width="13.625" bestFit="1" customWidth="1"/>
    <col min="6" max="6" width="10.4375" bestFit="1" customWidth="1"/>
    <col min="7" max="7" width="9.0625" bestFit="1" customWidth="1"/>
    <col min="8" max="8" width="10.4375" bestFit="1" customWidth="1"/>
    <col min="9" max="9" width="12.25" bestFit="1" customWidth="1"/>
    <col min="10" max="10" width="9.0625" bestFit="1" customWidth="1"/>
  </cols>
  <sheetData>
    <row r="1" spans="1:10" x14ac:dyDescent="0.6">
      <c r="A1" s="59" t="s">
        <v>201</v>
      </c>
    </row>
    <row r="3" spans="1:10" x14ac:dyDescent="0.6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115</v>
      </c>
      <c r="I3" t="s">
        <v>8</v>
      </c>
      <c r="J3" t="s">
        <v>116</v>
      </c>
    </row>
    <row r="4" spans="1:10" x14ac:dyDescent="0.6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199</v>
      </c>
    </row>
    <row r="5" spans="1:10" x14ac:dyDescent="0.6">
      <c r="A5" t="s">
        <v>14</v>
      </c>
      <c r="B5" t="s">
        <v>26</v>
      </c>
      <c r="C5" t="s">
        <v>11</v>
      </c>
      <c r="D5">
        <v>49000000</v>
      </c>
      <c r="E5">
        <v>2051</v>
      </c>
      <c r="F5" t="s">
        <v>25</v>
      </c>
      <c r="G5" t="s">
        <v>13</v>
      </c>
      <c r="H5" t="s">
        <v>114</v>
      </c>
      <c r="I5">
        <v>98000</v>
      </c>
      <c r="J5" t="s">
        <v>200</v>
      </c>
    </row>
    <row r="6" spans="1:10" x14ac:dyDescent="0.6">
      <c r="A6" t="s">
        <v>17</v>
      </c>
      <c r="B6" t="s">
        <v>15</v>
      </c>
      <c r="C6" t="s">
        <v>11</v>
      </c>
      <c r="D6">
        <v>31000000</v>
      </c>
      <c r="E6">
        <v>3016</v>
      </c>
      <c r="F6" t="s">
        <v>23</v>
      </c>
      <c r="G6" t="s">
        <v>13</v>
      </c>
      <c r="H6" t="s">
        <v>114</v>
      </c>
      <c r="I6">
        <v>90000</v>
      </c>
      <c r="J6" t="s">
        <v>199</v>
      </c>
    </row>
    <row r="7" spans="1:10" x14ac:dyDescent="0.6">
      <c r="A7" t="s">
        <v>17</v>
      </c>
      <c r="B7" t="s">
        <v>26</v>
      </c>
      <c r="C7" t="s">
        <v>11</v>
      </c>
      <c r="D7">
        <v>34000000</v>
      </c>
      <c r="E7">
        <v>2496</v>
      </c>
      <c r="F7" t="s">
        <v>23</v>
      </c>
      <c r="G7" t="s">
        <v>13</v>
      </c>
      <c r="H7" t="s">
        <v>113</v>
      </c>
      <c r="I7">
        <v>90000</v>
      </c>
      <c r="J7" t="s">
        <v>200</v>
      </c>
    </row>
    <row r="8" spans="1:10" x14ac:dyDescent="0.6">
      <c r="A8" t="s">
        <v>17</v>
      </c>
      <c r="B8" t="s">
        <v>15</v>
      </c>
      <c r="C8" t="s">
        <v>11</v>
      </c>
      <c r="D8">
        <v>58000000</v>
      </c>
      <c r="E8">
        <v>4204</v>
      </c>
      <c r="F8" t="s">
        <v>25</v>
      </c>
      <c r="G8" t="s">
        <v>13</v>
      </c>
      <c r="H8" t="s">
        <v>112</v>
      </c>
      <c r="I8">
        <v>100000</v>
      </c>
      <c r="J8" t="s">
        <v>199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D5" sqref="D5"/>
    </sheetView>
  </sheetViews>
  <sheetFormatPr defaultRowHeight="16.899999999999999" x14ac:dyDescent="0.6"/>
  <cols>
    <col min="1" max="1" width="11.0625" bestFit="1" customWidth="1"/>
    <col min="2" max="2" width="7.8125" bestFit="1" customWidth="1"/>
    <col min="3" max="4" width="15.625" bestFit="1" customWidth="1"/>
  </cols>
  <sheetData>
    <row r="1" spans="1:4" x14ac:dyDescent="0.6">
      <c r="A1" s="57" t="s">
        <v>2</v>
      </c>
      <c r="B1" t="s">
        <v>193</v>
      </c>
    </row>
    <row r="3" spans="1:4" x14ac:dyDescent="0.6">
      <c r="A3" s="57" t="s">
        <v>3</v>
      </c>
      <c r="B3" s="57" t="s">
        <v>7</v>
      </c>
      <c r="C3" t="s">
        <v>195</v>
      </c>
      <c r="D3" t="s">
        <v>196</v>
      </c>
    </row>
    <row r="4" spans="1:4" x14ac:dyDescent="0.6">
      <c r="A4" t="s">
        <v>11</v>
      </c>
      <c r="C4" s="58"/>
      <c r="D4" s="58"/>
    </row>
    <row r="5" spans="1:4" x14ac:dyDescent="0.6">
      <c r="B5" t="s">
        <v>13</v>
      </c>
      <c r="C5" s="58">
        <v>225000000</v>
      </c>
      <c r="D5" s="58">
        <v>478000</v>
      </c>
    </row>
    <row r="6" spans="1:4" x14ac:dyDescent="0.6">
      <c r="B6" t="s">
        <v>16</v>
      </c>
      <c r="C6" s="58">
        <v>142000000</v>
      </c>
      <c r="D6" s="58">
        <v>332000</v>
      </c>
    </row>
    <row r="7" spans="1:4" x14ac:dyDescent="0.6">
      <c r="B7" t="s">
        <v>19</v>
      </c>
      <c r="C7" s="58">
        <v>81000000</v>
      </c>
      <c r="D7" s="58">
        <v>237000</v>
      </c>
    </row>
    <row r="8" spans="1:4" x14ac:dyDescent="0.6">
      <c r="A8" t="s">
        <v>197</v>
      </c>
      <c r="C8" s="58">
        <v>448000000</v>
      </c>
      <c r="D8" s="58">
        <v>1047000</v>
      </c>
    </row>
    <row r="9" spans="1:4" x14ac:dyDescent="0.6">
      <c r="A9" t="s">
        <v>20</v>
      </c>
      <c r="C9" s="58"/>
      <c r="D9" s="58"/>
    </row>
    <row r="10" spans="1:4" x14ac:dyDescent="0.6">
      <c r="B10" t="s">
        <v>19</v>
      </c>
      <c r="C10" s="58">
        <v>316000000</v>
      </c>
      <c r="D10" s="58">
        <v>923000</v>
      </c>
    </row>
    <row r="11" spans="1:4" x14ac:dyDescent="0.6">
      <c r="B11" t="s">
        <v>16</v>
      </c>
      <c r="C11" s="58">
        <v>236000000</v>
      </c>
      <c r="D11" s="58">
        <v>676000</v>
      </c>
    </row>
    <row r="12" spans="1:4" x14ac:dyDescent="0.6">
      <c r="B12" t="s">
        <v>13</v>
      </c>
      <c r="C12" s="58">
        <v>70000000</v>
      </c>
      <c r="D12" s="58">
        <v>190000</v>
      </c>
    </row>
    <row r="13" spans="1:4" x14ac:dyDescent="0.6">
      <c r="A13" t="s">
        <v>198</v>
      </c>
      <c r="C13" s="58">
        <v>622000000</v>
      </c>
      <c r="D13" s="58">
        <v>1789000</v>
      </c>
    </row>
    <row r="14" spans="1:4" x14ac:dyDescent="0.6">
      <c r="A14" t="s">
        <v>194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A5" sqref="A5"/>
    </sheetView>
  </sheetViews>
  <sheetFormatPr defaultRowHeight="16.899999999999999" x14ac:dyDescent="0.6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6">
      <c r="A2" t="s">
        <v>134</v>
      </c>
      <c r="G2" s="36" t="s">
        <v>117</v>
      </c>
    </row>
    <row r="3" spans="1:9" x14ac:dyDescent="0.6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6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>
        <f>(C4-D4)*VLOOKUP(B4,$A$14:$B$15,2,FALSE)</f>
        <v>64311</v>
      </c>
      <c r="I4" s="40"/>
    </row>
    <row r="5" spans="1:9" x14ac:dyDescent="0.6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1" dtr="1" r1="E4" r2="D4"/>
        <v>65475</v>
      </c>
    </row>
    <row r="6" spans="1:9" x14ac:dyDescent="0.6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6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6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6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6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6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6">
      <c r="G12" s="54"/>
      <c r="H12" s="41">
        <v>15</v>
      </c>
      <c r="I12" s="40">
        <v>61401</v>
      </c>
    </row>
    <row r="13" spans="1:9" x14ac:dyDescent="0.6">
      <c r="A13" s="49" t="s">
        <v>133</v>
      </c>
      <c r="B13" s="50"/>
    </row>
    <row r="14" spans="1:9" x14ac:dyDescent="0.6">
      <c r="A14" s="23" t="s">
        <v>130</v>
      </c>
      <c r="B14" s="23">
        <v>291</v>
      </c>
    </row>
    <row r="15" spans="1:9" x14ac:dyDescent="0.6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2">
    <dataValidation type="custom" allowBlank="1" showInputMessage="1" showErrorMessage="1" errorTitle="입력오류" error="다시 입력하세요." promptTitle="입력제한" prompt="4월~6월에 해당하는 날짜만 입력하세요." sqref="A4 A6:A11" xr:uid="{0822C45E-9B9A-42C1-9E46-7BDA382E6681}">
      <formula1>"and(month($A4)=4,month($A4)=5,month($A4)=6)"</formula1>
    </dataValidation>
    <dataValidation type="custom" allowBlank="1" showInputMessage="1" showErrorMessage="1" errorTitle="입력오류" error="다시 입력하세요." promptTitle="입력제한" prompt="4월~6월에 해당하는 날짜만 입력하세요." sqref="A5" xr:uid="{8926DE92-3F10-4DBB-8909-D083BFB6B50B}">
      <formula1>"and(month($A4)&gt;=4,month($A4)&lt;=6)"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P8" sqref="P8"/>
    </sheetView>
  </sheetViews>
  <sheetFormatPr defaultRowHeight="16.899999999999999" x14ac:dyDescent="0.6"/>
  <sheetData>
    <row r="1" spans="1:3" ht="20.65" x14ac:dyDescent="0.6">
      <c r="A1" s="55" t="s">
        <v>140</v>
      </c>
      <c r="B1" s="55"/>
      <c r="C1" s="55"/>
    </row>
    <row r="2" spans="1:3" x14ac:dyDescent="0.6">
      <c r="A2" s="23" t="s">
        <v>141</v>
      </c>
      <c r="B2" s="23" t="s">
        <v>142</v>
      </c>
      <c r="C2" s="23" t="s">
        <v>143</v>
      </c>
    </row>
    <row r="3" spans="1:3" x14ac:dyDescent="0.6">
      <c r="A3" s="23" t="s">
        <v>144</v>
      </c>
      <c r="B3" s="42">
        <v>420.52083333333297</v>
      </c>
      <c r="C3" s="42">
        <v>812.35</v>
      </c>
    </row>
    <row r="4" spans="1:3" x14ac:dyDescent="0.6">
      <c r="A4" s="23" t="s">
        <v>135</v>
      </c>
      <c r="B4" s="42">
        <v>248.94833333333301</v>
      </c>
      <c r="C4" s="42">
        <v>400.9</v>
      </c>
    </row>
    <row r="5" spans="1:3" x14ac:dyDescent="0.6">
      <c r="A5" s="23" t="s">
        <v>136</v>
      </c>
      <c r="B5" s="42">
        <v>410.428333333333</v>
      </c>
      <c r="C5" s="42">
        <v>638.27499999999998</v>
      </c>
    </row>
    <row r="6" spans="1:3" x14ac:dyDescent="0.6">
      <c r="A6" s="23" t="s">
        <v>137</v>
      </c>
      <c r="B6" s="42">
        <v>386.879166666667</v>
      </c>
      <c r="C6" s="42">
        <v>379.8</v>
      </c>
    </row>
    <row r="7" spans="1:3" x14ac:dyDescent="0.6">
      <c r="A7" s="23" t="s">
        <v>138</v>
      </c>
      <c r="B7" s="42">
        <v>400.33583333333303</v>
      </c>
      <c r="C7" s="42">
        <v>506.4</v>
      </c>
    </row>
    <row r="8" spans="1:3" x14ac:dyDescent="0.6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H6" sqref="H6"/>
    </sheetView>
  </sheetViews>
  <sheetFormatPr defaultRowHeight="16.899999999999999" x14ac:dyDescent="0.6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65" x14ac:dyDescent="0.6">
      <c r="A1" s="56" t="s">
        <v>145</v>
      </c>
      <c r="B1" s="56"/>
      <c r="C1" s="56"/>
      <c r="D1" s="56"/>
      <c r="E1" s="56"/>
    </row>
    <row r="3" spans="1:5" x14ac:dyDescent="0.6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6">
      <c r="A4" s="23" t="s">
        <v>151</v>
      </c>
      <c r="B4" s="25">
        <v>43150</v>
      </c>
      <c r="C4" s="43" t="s">
        <v>152</v>
      </c>
      <c r="D4" s="60">
        <v>2.9</v>
      </c>
      <c r="E4" s="25">
        <v>190984</v>
      </c>
    </row>
    <row r="5" spans="1:5" x14ac:dyDescent="0.6">
      <c r="A5" s="23" t="s">
        <v>153</v>
      </c>
      <c r="B5" s="25">
        <v>70500</v>
      </c>
      <c r="C5" s="43" t="s">
        <v>154</v>
      </c>
      <c r="D5" s="60">
        <v>1.4</v>
      </c>
      <c r="E5" s="25">
        <v>188630</v>
      </c>
    </row>
    <row r="6" spans="1:5" x14ac:dyDescent="0.6">
      <c r="A6" s="23" t="s">
        <v>155</v>
      </c>
      <c r="B6" s="25">
        <v>34450</v>
      </c>
      <c r="C6" s="43" t="s">
        <v>156</v>
      </c>
      <c r="D6" s="60">
        <v>-3.25</v>
      </c>
      <c r="E6" s="25">
        <v>177652</v>
      </c>
    </row>
    <row r="7" spans="1:5" x14ac:dyDescent="0.6">
      <c r="A7" s="23" t="s">
        <v>157</v>
      </c>
      <c r="B7" s="25">
        <v>214200</v>
      </c>
      <c r="C7" s="43" t="s">
        <v>158</v>
      </c>
      <c r="D7" s="60">
        <v>6.47</v>
      </c>
      <c r="E7" s="25">
        <v>311300</v>
      </c>
    </row>
    <row r="8" spans="1:5" x14ac:dyDescent="0.6">
      <c r="A8" s="23" t="s">
        <v>159</v>
      </c>
      <c r="B8" s="25">
        <v>108500</v>
      </c>
      <c r="C8" s="43" t="s">
        <v>160</v>
      </c>
      <c r="D8" s="60">
        <v>-9.0299999999999994</v>
      </c>
      <c r="E8" s="25">
        <v>302977</v>
      </c>
    </row>
    <row r="9" spans="1:5" x14ac:dyDescent="0.6">
      <c r="A9" s="23" t="s">
        <v>161</v>
      </c>
      <c r="B9" s="25">
        <v>126000</v>
      </c>
      <c r="C9" s="43" t="s">
        <v>162</v>
      </c>
      <c r="D9" s="60">
        <v>-19.68</v>
      </c>
      <c r="E9" s="25">
        <v>257309</v>
      </c>
    </row>
    <row r="10" spans="1:5" x14ac:dyDescent="0.6">
      <c r="A10" s="23" t="s">
        <v>163</v>
      </c>
      <c r="B10" s="25">
        <v>103000</v>
      </c>
      <c r="C10" s="43" t="s">
        <v>164</v>
      </c>
      <c r="D10" s="60">
        <v>-7.62</v>
      </c>
      <c r="E10" s="25">
        <v>229318</v>
      </c>
    </row>
    <row r="11" spans="1:5" x14ac:dyDescent="0.6">
      <c r="A11" s="23" t="s">
        <v>165</v>
      </c>
      <c r="B11" s="25">
        <v>41750</v>
      </c>
      <c r="C11" s="43" t="s">
        <v>166</v>
      </c>
      <c r="D11" s="60">
        <v>19.760000000000002</v>
      </c>
      <c r="E11" s="25">
        <v>159576</v>
      </c>
    </row>
    <row r="12" spans="1:5" x14ac:dyDescent="0.6">
      <c r="A12" s="23" t="s">
        <v>167</v>
      </c>
      <c r="B12" s="25">
        <v>29800</v>
      </c>
      <c r="C12" s="43" t="s">
        <v>168</v>
      </c>
      <c r="D12" s="60">
        <v>6.11</v>
      </c>
      <c r="E12" s="25">
        <v>144844</v>
      </c>
    </row>
    <row r="13" spans="1:5" x14ac:dyDescent="0.6">
      <c r="A13" s="23" t="s">
        <v>169</v>
      </c>
      <c r="B13" s="25">
        <v>122100</v>
      </c>
      <c r="C13" s="43">
        <v>0</v>
      </c>
      <c r="D13" s="60">
        <v>0</v>
      </c>
      <c r="E13" s="25">
        <v>229422</v>
      </c>
    </row>
    <row r="14" spans="1:5" x14ac:dyDescent="0.6">
      <c r="A14" s="23" t="s">
        <v>170</v>
      </c>
      <c r="B14" s="25">
        <v>87200</v>
      </c>
      <c r="C14" s="43" t="s">
        <v>171</v>
      </c>
      <c r="D14" s="60">
        <v>4.04</v>
      </c>
      <c r="E14" s="25">
        <v>197009</v>
      </c>
    </row>
    <row r="15" spans="1:5" x14ac:dyDescent="0.6">
      <c r="A15" s="23" t="s">
        <v>172</v>
      </c>
      <c r="B15" s="25">
        <v>192000</v>
      </c>
      <c r="C15" s="43" t="s">
        <v>173</v>
      </c>
      <c r="D15" s="60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{C070BBF0-AF08-4D3F-9F2A-23543B3D9F78}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{015A3AD9-62A0-4FB3-98CA-D50107C590A1}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70BBF0-AF08-4D3F-9F2A-23543B3D9F78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015A3AD9-62A0-4FB3-98CA-D50107C590A1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N11" sqref="N11"/>
    </sheetView>
  </sheetViews>
  <sheetFormatPr defaultRowHeight="16.899999999999999" x14ac:dyDescent="0.6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6">
      <c r="A2" t="s">
        <v>179</v>
      </c>
    </row>
    <row r="3" spans="1:9" x14ac:dyDescent="0.6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6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6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6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6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6">
      <c r="A8" s="39"/>
      <c r="B8" s="39"/>
      <c r="C8" s="39"/>
      <c r="D8" s="39"/>
      <c r="E8" s="39"/>
      <c r="F8" s="39"/>
    </row>
    <row r="9" spans="1:9" x14ac:dyDescent="0.6">
      <c r="A9" s="39"/>
      <c r="B9" s="39"/>
      <c r="C9" s="39"/>
      <c r="D9" s="39"/>
      <c r="E9" s="39"/>
      <c r="F9" s="39"/>
    </row>
    <row r="10" spans="1:9" x14ac:dyDescent="0.6">
      <c r="A10" s="39"/>
      <c r="B10" s="39"/>
      <c r="C10" s="39"/>
      <c r="D10" s="39"/>
      <c r="E10" s="39"/>
      <c r="F10" s="39"/>
    </row>
    <row r="11" spans="1:9" x14ac:dyDescent="0.6">
      <c r="A11" s="39"/>
      <c r="B11" s="39"/>
      <c r="C11" s="39"/>
      <c r="D11" s="39"/>
      <c r="E11" s="39"/>
      <c r="F11" s="39"/>
    </row>
    <row r="12" spans="1:9" x14ac:dyDescent="0.6">
      <c r="A12" s="39"/>
      <c r="B12" s="39"/>
      <c r="C12" s="39"/>
      <c r="D12" s="39"/>
      <c r="E12" s="39"/>
      <c r="F12" s="39"/>
    </row>
    <row r="13" spans="1:9" x14ac:dyDescent="0.6">
      <c r="A13" s="39"/>
      <c r="B13" s="39"/>
      <c r="C13" s="39"/>
      <c r="D13" s="39"/>
      <c r="E13" s="39"/>
      <c r="F13" s="39"/>
    </row>
    <row r="14" spans="1:9" x14ac:dyDescent="0.6">
      <c r="A14" s="39"/>
      <c r="B14" s="39"/>
      <c r="C14" s="39"/>
      <c r="D14" s="39"/>
      <c r="E14" s="39"/>
      <c r="F14" s="39"/>
    </row>
    <row r="15" spans="1:9" x14ac:dyDescent="0.6">
      <c r="A15" s="39"/>
      <c r="B15" s="39"/>
      <c r="C15" s="39"/>
      <c r="D15" s="39"/>
      <c r="E15" s="39"/>
      <c r="F15" s="39"/>
    </row>
    <row r="16" spans="1:9" x14ac:dyDescent="0.6">
      <c r="A16" s="39"/>
      <c r="B16" s="39"/>
      <c r="C16" s="39"/>
      <c r="D16" s="39"/>
      <c r="E16" s="39"/>
      <c r="F16" s="39"/>
    </row>
    <row r="17" spans="1:6" x14ac:dyDescent="0.6">
      <c r="A17" s="39"/>
      <c r="B17" s="39"/>
      <c r="C17" s="39"/>
      <c r="D17" s="39"/>
      <c r="E17" s="39"/>
      <c r="F17" s="39"/>
    </row>
    <row r="18" spans="1:6" x14ac:dyDescent="0.6">
      <c r="A18" s="39"/>
      <c r="B18" s="39"/>
      <c r="C18" s="39"/>
      <c r="D18" s="39"/>
      <c r="E18" s="39"/>
      <c r="F18" s="39"/>
    </row>
    <row r="19" spans="1:6" x14ac:dyDescent="0.6">
      <c r="A19" s="39"/>
      <c r="B19" s="39"/>
      <c r="C19" s="39"/>
      <c r="D19" s="39"/>
      <c r="E19" s="39"/>
      <c r="F19" s="39"/>
    </row>
    <row r="20" spans="1:6" x14ac:dyDescent="0.6">
      <c r="A20" s="39"/>
      <c r="B20" s="39"/>
      <c r="C20" s="39"/>
      <c r="D20" s="39"/>
      <c r="E20" s="39"/>
      <c r="F20" s="39"/>
    </row>
    <row r="21" spans="1:6" x14ac:dyDescent="0.6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1138238</xdr:colOff>
                <xdr:row>1</xdr:row>
                <xdr:rowOff>180975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태현 김</cp:lastModifiedBy>
  <cp:lastPrinted>2025-02-14T04:46:26Z</cp:lastPrinted>
  <dcterms:created xsi:type="dcterms:W3CDTF">2023-07-14T11:40:39Z</dcterms:created>
  <dcterms:modified xsi:type="dcterms:W3CDTF">2025-02-14T05:36:35Z</dcterms:modified>
</cp:coreProperties>
</file>