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DE5556B4-38C0-45C7-A3E4-B696FC8A1668}" xr6:coauthVersionLast="47" xr6:coauthVersionMax="47" xr10:uidLastSave="{00000000-0000-0000-0000-000000000000}"/>
  <bookViews>
    <workbookView xWindow="-120" yWindow="-120" windowWidth="29040" windowHeight="15840" activeTab="6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2" sheetId="4" r:id="rId4"/>
    <sheet name="분석작업-1" sheetId="3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HLOOKUP" hidden="1" xlm="1">#NAME?</definedName>
    <definedName name="_xleta.MATCH" hidden="1" xlm="1">#NAME?</definedName>
    <definedName name="_xleta.MAX" hidden="1" xlm="1">#NAME?</definedName>
    <definedName name="_xleta.T" hidden="1" xlm="1">#NAME?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28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토지_1bbe7968-70c2-4dd7-a22e-27f47615143c" name="토지" connection="거래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J34" i="2" a="1"/>
  <c r="J34" i="2" s="1"/>
  <c r="J35" i="2" a="1"/>
  <c r="J35" i="2"/>
  <c r="C35" i="2" a="1"/>
  <c r="C35" i="2" s="1"/>
  <c r="C36" i="2" a="1"/>
  <c r="C36" i="2"/>
  <c r="C37" i="2" a="1"/>
  <c r="C37" i="2" s="1"/>
  <c r="B35" i="2" a="1"/>
  <c r="B35" i="2"/>
  <c r="B36" i="2" a="1"/>
  <c r="B36" i="2"/>
  <c r="B37" i="2" a="1"/>
  <c r="B37" i="2"/>
  <c r="C34" i="2" a="1"/>
  <c r="C34" i="2" s="1"/>
  <c r="B34" i="2" a="1"/>
  <c r="B34" i="2" s="1"/>
  <c r="I21" i="2"/>
  <c r="I22" i="2"/>
  <c r="I23" i="2"/>
  <c r="I24" i="2"/>
  <c r="I25" i="2"/>
  <c r="I26" i="2"/>
  <c r="I27" i="2"/>
  <c r="I28" i="2"/>
  <c r="I29" i="2"/>
  <c r="I30" i="2"/>
  <c r="I20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3" i="2"/>
  <c r="I4" i="4"/>
  <c r="G35" i="2" a="1"/>
  <c r="G35" i="2" s="1"/>
  <c r="G36" i="2" a="1"/>
  <c r="G36" i="2" s="1"/>
  <c r="G37" i="2" a="1"/>
  <c r="G37" i="2" s="1"/>
  <c r="G34" i="2" a="1"/>
  <c r="G34" i="2" s="1"/>
  <c r="A33" i="1"/>
  <c r="E4" i="4"/>
  <c r="E5" i="4"/>
  <c r="E6" i="4"/>
  <c r="E7" i="4"/>
  <c r="E8" i="4"/>
  <c r="E9" i="4"/>
  <c r="E10" i="4"/>
  <c r="E11" i="4"/>
  <c r="J4" i="2" a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29" i="2" a="1"/>
  <c r="J8" i="2" a="1"/>
  <c r="J12" i="2" a="1"/>
  <c r="J16" i="2" a="1"/>
  <c r="J18" i="2" a="1"/>
  <c r="J22" i="2" a="1"/>
  <c r="J26" i="2" a="1"/>
  <c r="J30" i="2" a="1"/>
  <c r="J6" i="2" a="1"/>
  <c r="J10" i="2" a="1"/>
  <c r="J14" i="2" a="1"/>
  <c r="J20" i="2" a="1"/>
  <c r="J24" i="2" a="1"/>
  <c r="J28" i="2" a="1"/>
  <c r="J3" i="2" a="1"/>
  <c r="J28" i="2" l="1"/>
  <c r="J24" i="2"/>
  <c r="J20" i="2"/>
  <c r="J14" i="2"/>
  <c r="J10" i="2"/>
  <c r="J6" i="2"/>
  <c r="J30" i="2"/>
  <c r="J26" i="2"/>
  <c r="J22" i="2"/>
  <c r="J18" i="2"/>
  <c r="J16" i="2"/>
  <c r="J12" i="2"/>
  <c r="J8" i="2"/>
  <c r="J29" i="2"/>
  <c r="J27" i="2"/>
  <c r="J25" i="2"/>
  <c r="J23" i="2"/>
  <c r="J21" i="2"/>
  <c r="J19" i="2"/>
  <c r="J17" i="2"/>
  <c r="J15" i="2"/>
  <c r="J13" i="2"/>
  <c r="J11" i="2"/>
  <c r="J9" i="2"/>
  <c r="J7" i="2"/>
  <c r="J5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72EBDB-0F4D-4F0A-A305-E7BE0457DED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99759C1-5789-4734-9C68-434AB7291E1A}" sourceFile="C:\길벗컴활1급총정리\엑셀\모의\거래현황.xlsx" name="거래현황" type="100" refreshedVersion="8" minRefreshableVersion="5">
    <extLst>
      <ext xmlns:x15="http://schemas.microsoft.com/office/spreadsheetml/2010/11/main" uri="{DE250136-89BD-433C-8126-D09CA5730AF9}">
        <x15:connection id="e1ddd43e-d6b0-4015-80e4-63ca95dd6b57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토지].[생산지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<sst xmlns="http://schemas.openxmlformats.org/spreadsheetml/2006/main" count="698" uniqueCount="200">
  <si>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</si>
  <si>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</si>
  <si>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</si>
  <si>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</si>
  <si>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</si>
  <si>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</si>
  <si>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</si>
  <si>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</si>
  <si>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</si>
  <si>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</si>
  <si>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</si>
  <si>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</si>
  <si>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</si>
  <si>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</si>
  <si>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</si>
  <si>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</si>
  <si>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</si>
  <si>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</si>
  <si>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</si>
  <si>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</si>
  <si>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</si>
  <si>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</si>
  <si>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</si>
  <si>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</si>
  <si>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</si>
  <si>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</si>
  <si>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</si>
  <si>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</si>
  <si>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</si>
  <si>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</si>
  <si>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</si>
  <si>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</si>
  <si>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</si>
  <si>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</si>
  <si>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</si>
  <si>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</si>
  <si>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</si>
  <si>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</si>
  <si>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</si>
  <si>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</si>
  <si>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</si>
  <si>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</si>
  <si>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</si>
  <si>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</si>
  <si>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</si>
  <si>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</si>
  <si>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</si>
  <si>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</si>
  <si>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</si>
  <si>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</si>
  <si>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</si>
  <si>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</si>
  <si>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</si>
  <si>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</si>
  <si>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</si>
  <si>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</si>
  <si>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</si>
  <si>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</si>
  <si>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</si>
  <si>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</si>
  <si>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</si>
  <si>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</si>
  <si>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</si>
  <si>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</si>
  <si>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</si>
  <si>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</si>
  <si>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</si>
  <si>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</si>
  <si>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</si>
  <si>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</si>
  <si>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</si>
  <si>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</si>
  <si>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</si>
  <si>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</si>
  <si>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</si>
  <si>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</si>
  <si>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</si>
  <si>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</si>
  <si>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</si>
  <si>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</si>
  <si>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</si>
  <si>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</si>
  <si>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</si>
  <si>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</si>
  <si>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</si>
  <si>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</si>
  <si>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</si>
  <si>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</si>
  <si>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</si>
  <si>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</si>
  <si>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</si>
  <si>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</si>
  <si>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</si>
  <si>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</si>
  <si>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</si>
  <si>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</si>
  <si>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</si>
  <si>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</si>
  <si>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</si>
  <si>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</si>
  <si>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</si>
  <si>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</si>
  <si>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</si>
  <si>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</si>
  <si>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</si>
  <si>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</si>
  <si>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</si>
  <si>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</si>
  <si>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</si>
  <si>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</si>
  <si>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</si>
  <si>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</si>
  <si>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</si>
  <si>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</si>
  <si>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</si>
  <si>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</si>
  <si>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</si>
  <si>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</si>
  <si>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</si>
  <si>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</si>
  <si>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</si>
  <si>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</si>
  <si>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</si>
  <si>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</si>
  <si>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</si>
  <si>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</si>
  <si>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</si>
  <si>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</si>
  <si>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</si>
  <si>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</si>
  <si>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</si>
  <si>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</si>
  <si>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</si>
  <si>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</si>
  <si>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</si>
  <si>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</si>
  <si>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</si>
  <si>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</si>
  <si>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</si>
  <si>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</si>
  <si>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</si>
  <si>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</si>
  <si>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</si>
  <si>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</si>
  <si>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</si>
  <si>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</si>
  <si>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</si>
  <si>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</si>
  <si>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</si>
  <si>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</si>
  <si>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</si>
  <si>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</si>
  <si>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</si>
  <si>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</si>
  <si>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</si>
  <si>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</si>
  <si>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</si>
  <si>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</si>
  <si>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</si>
  <si>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</si>
  <si>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</si>
  <si>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</si>
  <si>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</si>
  <si>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</si>
  <si>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</si>
  <si>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</si>
  <si>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</si>
  <si>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</si>
  <si>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</si>
  <si>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</si>
  <si>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</si>
  <si>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</si>
  <si>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</si>
  <si>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</si>
  <si>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</si>
  <si>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</si>
  <si>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</si>
  <si>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</si>
  <si>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</si>
  <si>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</si>
  <si>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</si>
  <si>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</si>
  <si>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</si>
  <si>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</si>
  <si>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</si>
  <si>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</si>
  <si>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</si>
  <si>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</si>
  <si>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</si>
  <si>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</si>
  <si>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</si>
  <si>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</si>
  <si>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</si>
  <si>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All</t>
  </si>
  <si>
    <t>총합계</t>
  </si>
  <si>
    <t>합계: 전체거래액</t>
  </si>
  <si>
    <t>계약재배 요약</t>
  </si>
  <si>
    <t>포전매매 요약</t>
  </si>
  <si>
    <t>합계: 거래수수료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</si>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</sst>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0_);[Red]\(0\)"/>
    <numFmt numFmtId="181" formatCode="[Red][&gt;0]&quot;▲&quot;0.0;[Blue][&lt;0]&quot;▼&quot;0.0;&quot;◇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3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10" fillId="0" borderId="0" xfId="0" applyNumberFormat="1" applyFont="1">
      <alignment vertical="center"/>
    </xf>
    <xf numFmtId="0" fontId="0" fillId="0" borderId="0" xfId="0" quotePrefix="1">
      <alignment vertical="center"/>
    </xf>
    <xf numFmtId="181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1" fontId="0" fillId="0" borderId="0" xfId="0" applyNumberFormat="1">
      <alignment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6">
    <dxf>
      <font>
        <b/>
        <i val="0"/>
        <color rgb="FFFF0000"/>
      </font>
    </dxf>
    <dxf>
      <font>
        <color theme="0"/>
        <family val="3"/>
      </font>
    </dxf>
    <dxf>
      <numFmt numFmtId="179" formatCode="#,##0_ "/>
    </dxf>
    <dxf>
      <numFmt numFmtId="179" formatCode="#,##0_ "/>
    </dxf>
    <dxf>
      <numFmt numFmtId="180" formatCode="0_);[Red]\(0\)"/>
    </dxf>
    <dxf>
      <numFmt numFmtId="182" formatCode="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A-4580-A5F5-0A5F1F59A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A-4580-A5F5-0A5F1F59A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</xdr:row>
          <xdr:rowOff>200025</xdr:rowOff>
        </xdr:from>
        <xdr:to>
          <xdr:col>7</xdr:col>
          <xdr:colOff>0</xdr:colOff>
          <xdr:row>3</xdr:row>
          <xdr:rowOff>180975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5</xdr:row>
          <xdr:rowOff>9525</xdr:rowOff>
        </xdr:from>
        <xdr:to>
          <xdr:col>6</xdr:col>
          <xdr:colOff>838200</xdr:colOff>
          <xdr:row>6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공진웅" refreshedDate="45631.365156481479" backgroundQuery="1" createdVersion="8" refreshedVersion="8" minRefreshableVersion="3" recordCount="0" supportSubquery="1" supportAdvancedDrill="1" xr:uid="{9E9A09B6-22D5-4903-8625-92A1F77199BF}">
  <cacheSource type="external" connectionId="1"/>
  <cacheFields count="5">
    <cacheField name="[토지].[생산지].[생산지]" caption="생산지" numFmtId="0" hierarchy="1" level="1">
      <sharedItems containsSemiMixedTypes="0" containsNonDate="0" containsString="0"/>
    </cacheField>
    <cacheField name="[토지].[계약종류].[계약종류]" caption="계약종류" numFmtId="0" hierarchy="2" level="1">
      <sharedItems count="2">
        <s v="계약재배"/>
        <s v="포전매매"/>
      </sharedItems>
    </cacheField>
    <cacheField name="[토지].[등급].[등급]" caption="등급" numFmtId="0" hierarchy="6" level="1">
      <sharedItems count="3">
        <s v="A"/>
        <s v="B"/>
        <s v="C"/>
      </sharedItems>
    </cacheField>
    <cacheField name="[Measures].[합계: 전체거래액]" caption="합계: 전체거래액" numFmtId="0" hierarchy="12" level="32767"/>
    <cacheField name="[Measures].[합계: 거래수수료]" caption="합계: 거래수수료" numFmtId="0" hierarchy="13" level="32767"/>
  </cacheFields>
  <cacheHierarchies count="14">
    <cacheHierarchy uniqueName="[토지].[농작물]" caption="농작물" attribute="1" defaultMemberUniqueName="[토지].[농작물].[All]" allUniqueName="[토지].[농작물].[All]" dimensionUniqueName="[토지]" displayFolder="" count="0" memberValueDatatype="130" unbalanced="0"/>
    <cacheHierarchy uniqueName="[토지].[생산지]" caption="생산지" attribute="1" defaultMemberUniqueName="[토지].[생산지].[All]" allUniqueName="[토지].[생산지].[All]" dimensionUniqueName="[토지]" displayFolder="" count="2" memberValueDatatype="130" unbalanced="0">
      <fieldsUsage count="2">
        <fieldUsage x="-1"/>
        <fieldUsage x="0"/>
      </fieldsUsage>
    </cacheHierarchy>
    <cacheHierarchy uniqueName="[토지].[계약종류]" caption="계약종류" attribute="1" defaultMemberUniqueName="[토지].[계약종류].[All]" allUniqueName="[토지].[계약종류].[All]" dimensionUniqueName="[토지]" displayFolder="" count="2" memberValueDatatype="130" unbalanced="0">
      <fieldsUsage count="2">
        <fieldUsage x="-1"/>
        <fieldUsage x="1"/>
      </fieldsUsage>
    </cacheHierarchy>
    <cacheHierarchy uniqueName="[토지].[전체거래액]" caption="전체거래액" attribute="1" defaultMemberUniqueName="[토지].[전체거래액].[All]" allUniqueName="[토지].[전체거래액].[All]" dimensionUniqueName="[토지]" displayFolder="" count="0" memberValueDatatype="5" unbalanced="0"/>
    <cacheHierarchy uniqueName="[토지].[재배면적(㎡)]" caption="재배면적(㎡)" attribute="1" defaultMemberUniqueName="[토지].[재배면적(㎡)].[All]" allUniqueName="[토지].[재배면적(㎡)].[All]" dimensionUniqueName="[토지]" displayFolder="" count="0" memberValueDatatype="5" unbalanced="0"/>
    <cacheHierarchy uniqueName="[토지].[재배시기]" caption="재배시기" attribute="1" defaultMemberUniqueName="[토지].[재배시기].[All]" allUniqueName="[토지].[재배시기].[All]" dimensionUniqueName="[토지]" displayFolder="" count="0" memberValueDatatype="130" unbalanced="0"/>
    <cacheHierarchy uniqueName="[토지].[등급]" caption="등급" attribute="1" defaultMemberUniqueName="[토지].[등급].[All]" allUniqueName="[토지].[등급].[All]" dimensionUniqueName="[토지]" displayFolder="" count="2" memberValueDatatype="130" unbalanced="0">
      <fieldsUsage count="2">
        <fieldUsage x="-1"/>
        <fieldUsage x="2"/>
      </fieldsUsage>
    </cacheHierarchy>
    <cacheHierarchy uniqueName="[토지].[사용비료]" caption="사용비료" attribute="1" defaultMemberUniqueName="[토지].[사용비료].[All]" allUniqueName="[토지].[사용비료].[All]" dimensionUniqueName="[토지]" displayFolder="" count="0" memberValueDatatype="130" unbalanced="0"/>
    <cacheHierarchy uniqueName="[토지].[거래수수료]" caption="거래수수료" attribute="1" defaultMemberUniqueName="[토지].[거래수수료].[All]" allUniqueName="[토지].[거래수수료].[All]" dimensionUniqueName="[토지]" displayFolder="" count="2" memberValueDatatype="5" unbalanced="0"/>
    <cacheHierarchy uniqueName="[토지].[규모]" caption="규모" attribute="1" defaultMemberUniqueName="[토지].[규모].[All]" allUniqueName="[토지].[규모].[All]" dimensionUniqueName="[토지]" displayFolder="" count="0" memberValueDatatype="130" unbalanced="0"/>
    <cacheHierarchy uniqueName="[Measures].[__XL_Count 토지]" caption="__XL_Count 토지" measure="1" displayFolder="" measureGroup="토지" count="0" hidden="1"/>
    <cacheHierarchy uniqueName="[Measures].[__No measures defined]" caption="__No measures defined" measure="1" displayFolder="" count="0" hidden="1"/>
    <cacheHierarchy uniqueName="[Measures].[합계: 전체거래액]" caption="합계: 전체거래액" measure="1" displayFolder="" measureGroup="토지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거래수수료]" caption="합계: 거래수수료" measure="1" displayFolder="" measureGroup="토지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토지" uniqueName="[토지]" caption="토지"/>
  </dimensions>
  <measureGroups count="1">
    <measureGroup name="토지" caption="토지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CC7074-AE02-445B-939C-BA90753B0625}" name="피벗 테이블2" cacheId="128" applyNumberFormats="0" applyBorderFormats="0" applyFontFormats="0" applyPatternFormats="0" applyAlignmentFormats="0" applyWidthHeightFormats="1" dataCaption="값" updatedVersion="8" minRefreshableVersion="3" showDrill="0" useAutoFormatting="1" subtotalHiddenItems="1" itemPrintTitles="1" createdVersion="8" indent="0" compact="0" outline="1" outlineData="1" compactData="0" multipleFieldFilters="0">
  <location ref="A3:D14" firstHeaderRow="0" firstDataRow="1" firstDataCol="2" rowPageCount="1" colPageCount="1"/>
  <pivotFields count="5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axis="axisRow" compact="0" allDrilled="1" subtotalTop="0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ubtotalTop="0" showAll="0"/>
    <pivotField dataField="1" compact="0" subtotalTop="0" showAll="0"/>
  </pivotFields>
  <rowFields count="2">
    <field x="1"/>
    <field x="2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토지].[생산지].[All]" cap="All"/>
  </pageFields>
  <dataFields count="2">
    <dataField name="합계: 전체거래액" fld="3" baseField="0" baseItem="0" numFmtId="179"/>
    <dataField name="합계: 거래수수료" fld="4" baseField="0" baseItem="0" numFmtId="179"/>
  </dataFields>
  <formats count="5">
    <format dxfId="5">
      <pivotArea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2"/>
          </reference>
        </references>
      </pivotArea>
    </format>
    <format dxfId="4">
      <pivotArea dataOnly="0" outline="0" fieldPosition="0">
        <references count="1">
          <reference field="4294967294" count="1">
            <x v="0"/>
          </reference>
        </references>
      </pivotArea>
    </format>
    <format dxfId="3">
      <pivotArea outline="0" fieldPosition="0">
        <references count="1">
          <reference field="4294967294" count="1">
            <x v="0"/>
          </reference>
        </references>
      </pivotArea>
    </format>
    <format dxfId="2">
      <pivotArea outline="0" fieldPosition="0">
        <references count="1">
          <reference field="4294967294" count="1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2"/>
    <rowHierarchyUsage hierarchyUsage="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거래현황">
        <x15:activeTabTopLevelEntity name="[토지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K40"/>
  <sheetViews>
    <sheetView workbookViewId="0">
      <selection activeCell="L29" sqref="L29"/>
    </sheetView>
  </sheetViews>
  <sheetFormatPr defaultRowHeight="16.5" x14ac:dyDescent="0.3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11" x14ac:dyDescent="0.3">
      <c r="A1" t="s">
        <v>0</v>
      </c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11" x14ac:dyDescent="0.3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11" x14ac:dyDescent="0.3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11" x14ac:dyDescent="0.3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11" x14ac:dyDescent="0.3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11" x14ac:dyDescent="0.3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11" x14ac:dyDescent="0.3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11" x14ac:dyDescent="0.3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11" x14ac:dyDescent="0.3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11" x14ac:dyDescent="0.3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11" x14ac:dyDescent="0.3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  <c r="K12">
        <f>QUOTIENT($E3,1000)</f>
        <v>3</v>
      </c>
    </row>
    <row r="13" spans="1:11" x14ac:dyDescent="0.3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11" x14ac:dyDescent="0.3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11" x14ac:dyDescent="0.3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11" x14ac:dyDescent="0.3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3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3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3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3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3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3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3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3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3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3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3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3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3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3">
      <c r="A32" s="48" t="s">
        <v>192</v>
      </c>
    </row>
    <row r="33" spans="1:8" x14ac:dyDescent="0.3">
      <c r="A33" t="b">
        <f>AND(_xlfn.RANK.EQ(D3,$D$3:$D$30,1)&lt;=10,OR(A3="마늘",A3="양파"))</f>
        <v>0</v>
      </c>
    </row>
    <row r="35" spans="1:8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3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3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3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3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3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AND(ISODD(QUOTIENT($E3,1000))=TRUE,$G3="A")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>
      <selection activeCell="E15" sqref="E15"/>
    </sheetView>
  </sheetViews>
  <sheetFormatPr defaultRowHeight="16.5" x14ac:dyDescent="0.3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3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3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3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3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3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3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3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3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3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3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3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3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3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3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3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3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3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3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3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3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3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3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3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3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3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3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3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3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3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3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3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3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3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3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3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3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3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3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3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3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3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3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3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3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3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3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3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3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3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opLeftCell="A4" workbookViewId="0">
      <selection activeCell="M32" sqref="M32"/>
    </sheetView>
  </sheetViews>
  <sheetFormatPr defaultRowHeight="16.5" x14ac:dyDescent="0.3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" bestFit="1" customWidth="1"/>
    <col min="10" max="10" width="8.875" bestFit="1" customWidth="1"/>
    <col min="11" max="11" width="2.375" customWidth="1"/>
  </cols>
  <sheetData>
    <row r="1" spans="1:11" x14ac:dyDescent="0.3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3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MIN(D3*HLOOKUP(D3,$C$40:$F$47,MATCH(C3,$A$40:$A$47,0)+2),HLOOKUP(D3,$C$40:$F$47,MATCH(C3,$A$40:$A$47,0)+3))</f>
        <v>100000</v>
      </c>
      <c r="J3" s="23" t="str" cm="1">
        <f t="array" ref="J3">fn규모(E3)</f>
        <v>대형</v>
      </c>
      <c r="K3" s="27"/>
    </row>
    <row r="4" spans="1:11" x14ac:dyDescent="0.3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19" si="0">MIN(D4*HLOOKUP(D4,$C$40:$F$47,MATCH(C4,$A$40:$A$47,0)+2),HLOOKUP(D4,$C$40:$F$47,MATCH(C4,$A$40:$A$47,0)+3))</f>
        <v>90000</v>
      </c>
      <c r="J4" s="23" t="str" cm="1">
        <f t="array" ref="J4">fn규모(E4)</f>
        <v>중형</v>
      </c>
      <c r="K4" s="22"/>
    </row>
    <row r="5" spans="1:11" x14ac:dyDescent="0.3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</row>
    <row r="6" spans="1:11" x14ac:dyDescent="0.3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1" x14ac:dyDescent="0.3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1" x14ac:dyDescent="0.3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1" x14ac:dyDescent="0.3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1" x14ac:dyDescent="0.3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1" x14ac:dyDescent="0.3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1" x14ac:dyDescent="0.3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1" x14ac:dyDescent="0.3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1" x14ac:dyDescent="0.3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1" x14ac:dyDescent="0.3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1" x14ac:dyDescent="0.3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3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3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3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3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>MIN(D20*HLOOKUP(D20,$C$40:$F$47,MATCH(C20,$A$40:$A$47,0)+2),HLOOKUP(D20,$C$40:$F$47,MATCH(C20,$A$40:$A$47,0)+3))</f>
        <v>120000</v>
      </c>
      <c r="J20" s="23" t="str" cm="1">
        <f t="array" ref="J20">fn규모(E20)</f>
        <v>대형</v>
      </c>
      <c r="K20" s="22"/>
    </row>
    <row r="21" spans="1:11" x14ac:dyDescent="0.3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>MIN(D21*HLOOKUP(D21,$C$40:$F$47,MATCH(C21,$A$40:$A$47,0)+2),HLOOKUP(D21,$C$40:$F$47,MATCH(C21,$A$40:$A$47,0)+3))</f>
        <v>90000</v>
      </c>
      <c r="J21" s="23" t="str" cm="1">
        <f t="array" ref="J21">fn규모(E21)</f>
        <v>대형</v>
      </c>
      <c r="K21" s="22"/>
    </row>
    <row r="22" spans="1:11" x14ac:dyDescent="0.3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ref="I22:I30" si="1">MIN(D22*HLOOKUP(D22,$C$40:$F$47,MATCH(C22,$A$40:$A$47,0)+2),HLOOKUP(D22,$C$40:$F$47,MATCH(C22,$A$40:$A$47,0)+3))</f>
        <v>120000</v>
      </c>
      <c r="J22" s="23" t="str" cm="1">
        <f t="array" ref="J22">fn규모(E22)</f>
        <v>중형</v>
      </c>
      <c r="K22" s="22"/>
    </row>
    <row r="23" spans="1:11" x14ac:dyDescent="0.3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1"/>
        <v>120000</v>
      </c>
      <c r="J23" s="23" t="str" cm="1">
        <f t="array" ref="J23">fn규모(E23)</f>
        <v>대형</v>
      </c>
      <c r="K23" s="22"/>
    </row>
    <row r="24" spans="1:11" x14ac:dyDescent="0.3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1"/>
        <v>81000</v>
      </c>
      <c r="J24" s="23" t="str" cm="1">
        <f t="array" ref="J24">fn규모(E24)</f>
        <v>대형</v>
      </c>
      <c r="K24" s="22"/>
    </row>
    <row r="25" spans="1:11" x14ac:dyDescent="0.3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1"/>
        <v>98000</v>
      </c>
      <c r="J25" s="23" t="str" cm="1">
        <f t="array" ref="J25">fn규모(E25)</f>
        <v>대형</v>
      </c>
      <c r="K25" s="22"/>
    </row>
    <row r="26" spans="1:11" x14ac:dyDescent="0.3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1"/>
        <v>116000</v>
      </c>
      <c r="J26" s="23" t="str" cm="1">
        <f t="array" ref="J26">fn규모(E26)</f>
        <v>중형</v>
      </c>
      <c r="K26" s="22"/>
    </row>
    <row r="27" spans="1:11" x14ac:dyDescent="0.3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1"/>
        <v>74000</v>
      </c>
      <c r="J27" s="23" t="str" cm="1">
        <f t="array" ref="J27">fn규모(E27)</f>
        <v>대형</v>
      </c>
      <c r="K27" s="22"/>
    </row>
    <row r="28" spans="1:11" x14ac:dyDescent="0.3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1"/>
        <v>120000</v>
      </c>
      <c r="J28" s="23" t="str" cm="1">
        <f t="array" ref="J28">fn규모(E28)</f>
        <v>중형</v>
      </c>
      <c r="K28" s="22"/>
    </row>
    <row r="29" spans="1:11" x14ac:dyDescent="0.3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1"/>
        <v>100000</v>
      </c>
      <c r="J29" s="23" t="str" cm="1">
        <f t="array" ref="J29">fn규모(E29)</f>
        <v>중형</v>
      </c>
      <c r="K29" s="22"/>
    </row>
    <row r="30" spans="1:11" x14ac:dyDescent="0.3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1"/>
        <v>98000</v>
      </c>
      <c r="J30" s="23" t="str" cm="1">
        <f t="array" ref="J30">fn규모(E30)</f>
        <v>중형</v>
      </c>
      <c r="K30" s="22"/>
    </row>
    <row r="31" spans="1:11" x14ac:dyDescent="0.3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3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3">
      <c r="A33" s="23" t="s">
        <v>2</v>
      </c>
      <c r="B33" s="24" t="s">
        <v>11</v>
      </c>
      <c r="C33" s="24" t="s">
        <v>20</v>
      </c>
      <c r="D33" s="28"/>
      <c r="E33" s="54" t="s">
        <v>121</v>
      </c>
      <c r="F33" s="55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3">
      <c r="A34" s="23" t="s">
        <v>26</v>
      </c>
      <c r="B34" s="23" t="str">
        <f t="array" ref="B34">TEXT(AVERAGE(IF(($B$3:$B$30=$A34)*($C$3:$C$30=B$33)*($D$3:$D$30&lt;&gt;MAX(($B$3:$B$30=$A34)*($C$3:$C$30=B$33)*$D$3:$D$30)),$D$3:$D$30)),"#,,")</f>
        <v>33</v>
      </c>
      <c r="C34" s="23" t="str">
        <f t="array" ref="C34">TEXT(AVERAGE(IF(($B$3:$B$30=$A34)*($C$3:$C$30=C$33)*($D$3:$D$30&lt;&gt;MAX(($B$3:$B$30=$A34)*($C$3:$C$30=C$33)*$D$3:$D$30)),$D$3:$D$30)),"#,,")</f>
        <v>42</v>
      </c>
      <c r="D34" s="28"/>
      <c r="E34" s="23">
        <v>1000</v>
      </c>
      <c r="F34" s="23">
        <v>2000</v>
      </c>
      <c r="G34" s="23" t="str">
        <f t="array" ref="G34">COUNT(IF(($E$3:$E$30&gt;=$E34)*($E$3:$E$30&lt;=$F34),1))&amp;"건"</f>
        <v>4건</v>
      </c>
      <c r="H34" s="29"/>
      <c r="I34" s="23" t="s">
        <v>11</v>
      </c>
      <c r="J34" s="23" t="str">
        <f t="array" ref="J34">INDEX($A$3:$A$30,MATCH(MAX(($C$3:$C$30=$I34)*($D$3:$D$30)),($C$3:$C$30=$I34)*($D$3:$D$30),0),1)</f>
        <v>양파</v>
      </c>
      <c r="K34" s="22"/>
    </row>
    <row r="35" spans="1:11" x14ac:dyDescent="0.3">
      <c r="A35" s="23" t="s">
        <v>10</v>
      </c>
      <c r="B35" s="23" t="str">
        <f t="array" ref="B35">TEXT(AVERAGE(IF(($B$3:$B$30=$A35)*($C$3:$C$30=B$33)*($D$3:$D$30&lt;&gt;MAX(($B$3:$B$30=$A35)*($C$3:$C$30=B$33)*$D$3:$D$30)),$D$3:$D$30)),"#,,")</f>
        <v>26</v>
      </c>
      <c r="C35" s="23" t="str">
        <f t="array" ref="C35">TEXT(AVERAGE(IF(($B$3:$B$30=$A35)*($C$3:$C$30=C$33)*($D$3:$D$30&lt;&gt;MAX(($B$3:$B$30=$A35)*($C$3:$C$30=C$33)*$D$3:$D$30)),$D$3:$D$30)),"#,,")</f>
        <v>38</v>
      </c>
      <c r="D35" s="28"/>
      <c r="E35" s="23">
        <v>2001</v>
      </c>
      <c r="F35" s="23">
        <v>3000</v>
      </c>
      <c r="G35" s="23" t="str">
        <f t="array" ref="G35">COUNT(IF(($E$3:$E$30&gt;=$E35)*($E$3:$E$30&lt;=$F35),1))&amp;"건"</f>
        <v>10건</v>
      </c>
      <c r="H35" s="29"/>
      <c r="I35" s="23" t="s">
        <v>20</v>
      </c>
      <c r="J35" s="23" t="str">
        <f t="array" ref="J35">INDEX($A$3:$A$30,MATCH(MAX(($C$3:$C$30=$I35)*($D$3:$D$30)),($C$3:$C$30=$I35)*($D$3:$D$30),0),1)</f>
        <v>마늘</v>
      </c>
      <c r="K35" s="22"/>
    </row>
    <row r="36" spans="1:11" x14ac:dyDescent="0.3">
      <c r="A36" s="23" t="s">
        <v>22</v>
      </c>
      <c r="B36" s="23" t="str">
        <f t="array" ref="B36">TEXT(AVERAGE(IF(($B$3:$B$30=$A36)*($C$3:$C$30=B$33)*($D$3:$D$30&lt;&gt;MAX(($B$3:$B$30=$A36)*($C$3:$C$30=B$33)*$D$3:$D$30)),$D$3:$D$30)),"#,,")</f>
        <v>37</v>
      </c>
      <c r="C36" s="23" t="str">
        <f t="array" ref="C36">TEXT(AVERAGE(IF(($B$3:$B$30=$A36)*($C$3:$C$30=C$33)*($D$3:$D$30&lt;&gt;MAX(($B$3:$B$30=$A36)*($C$3:$C$30=C$33)*$D$3:$D$30)),$D$3:$D$30)),"#,,")</f>
        <v>27</v>
      </c>
      <c r="D36" s="28"/>
      <c r="E36" s="23">
        <v>3001</v>
      </c>
      <c r="F36" s="23">
        <v>4000</v>
      </c>
      <c r="G36" s="23" t="str">
        <f t="array" ref="G36">COUNT(IF(($E$3:$E$30&gt;=$E36)*($E$3:$E$30&lt;=$F36),1))&amp;"건"</f>
        <v>9건</v>
      </c>
      <c r="H36" s="29"/>
      <c r="I36" s="22"/>
      <c r="J36" s="22"/>
      <c r="K36" s="22"/>
    </row>
    <row r="37" spans="1:11" x14ac:dyDescent="0.3">
      <c r="A37" s="23" t="s">
        <v>15</v>
      </c>
      <c r="B37" s="23" t="str">
        <f t="array" ref="B37">TEXT(AVERAGE(IF(($B$3:$B$30=$A37)*($C$3:$C$30=B$33)*($D$3:$D$30&lt;&gt;MAX(($B$3:$B$30=$A37)*($C$3:$C$30=B$33)*$D$3:$D$30)),$D$3:$D$30)),"#,,")</f>
        <v>28</v>
      </c>
      <c r="C37" s="23" t="str">
        <f t="array" ref="C37">TEXT(AVERAGE(IF(($B$3:$B$30=$A37)*($C$3:$C$30=C$33)*($D$3:$D$30&lt;&gt;MAX(($B$3:$B$30=$A37)*($C$3:$C$30=C$33)*$D$3:$D$30)),$D$3:$D$30)),"#,,")</f>
        <v>36</v>
      </c>
      <c r="D37" s="28"/>
      <c r="E37" s="23">
        <v>4001</v>
      </c>
      <c r="F37" s="23">
        <v>5000</v>
      </c>
      <c r="G37" s="23" t="str">
        <f t="array" ref="G37">COUNT(IF(($E$3:$E$30&gt;=$E37)*($E$3:$E$30&lt;=$F37),1))&amp;"건"</f>
        <v>5건</v>
      </c>
      <c r="H37" s="29"/>
      <c r="I37" s="22"/>
      <c r="J37" s="22"/>
      <c r="K37" s="22"/>
    </row>
    <row r="38" spans="1:1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3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3">
      <c r="A40" s="56" t="s">
        <v>11</v>
      </c>
      <c r="B40" s="56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3">
      <c r="A41" s="57"/>
      <c r="B41" s="58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3">
      <c r="A42" s="57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3">
      <c r="A43" s="58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3">
      <c r="A44" s="56" t="s">
        <v>20</v>
      </c>
      <c r="B44" s="56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3">
      <c r="A45" s="57"/>
      <c r="B45" s="58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3">
      <c r="A46" s="57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3">
      <c r="A47" s="58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I5" sqref="I5:I12"/>
    </sheetView>
  </sheetViews>
  <sheetFormatPr defaultRowHeight="16.5" x14ac:dyDescent="0.3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6.5" customWidth="1"/>
  </cols>
  <sheetData>
    <row r="2" spans="1:9" x14ac:dyDescent="0.3">
      <c r="A2" t="s">
        <v>134</v>
      </c>
      <c r="G2" s="36" t="s">
        <v>117</v>
      </c>
    </row>
    <row r="3" spans="1:9" x14ac:dyDescent="0.3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3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(C4-D4)*VLOOKUP(B4,$A$14:$B$15,2,FALSE)</f>
        <v>64311</v>
      </c>
    </row>
    <row r="5" spans="1:9" x14ac:dyDescent="0.3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9" t="s">
        <v>132</v>
      </c>
      <c r="H5" s="41">
        <v>1</v>
      </c>
      <c r="I5" s="40">
        <f t="dataTable" ref="I5:I12" dt2D="0" dtr="0" r1="D4"/>
        <v>65475</v>
      </c>
    </row>
    <row r="6" spans="1:9" x14ac:dyDescent="0.3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9"/>
      <c r="H6" s="41">
        <v>3</v>
      </c>
      <c r="I6" s="40">
        <v>64893</v>
      </c>
    </row>
    <row r="7" spans="1:9" x14ac:dyDescent="0.3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9"/>
      <c r="H7" s="41">
        <v>5</v>
      </c>
      <c r="I7" s="40">
        <v>64311</v>
      </c>
    </row>
    <row r="8" spans="1:9" x14ac:dyDescent="0.3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9"/>
      <c r="H8" s="41">
        <v>7</v>
      </c>
      <c r="I8" s="40">
        <v>63729</v>
      </c>
    </row>
    <row r="9" spans="1:9" x14ac:dyDescent="0.3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9"/>
      <c r="H9" s="41">
        <v>9</v>
      </c>
      <c r="I9" s="40">
        <v>63147</v>
      </c>
    </row>
    <row r="10" spans="1:9" x14ac:dyDescent="0.3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9"/>
      <c r="H10" s="41">
        <v>11</v>
      </c>
      <c r="I10" s="40">
        <v>62565</v>
      </c>
    </row>
    <row r="11" spans="1:9" x14ac:dyDescent="0.3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9"/>
      <c r="H11" s="41">
        <v>13</v>
      </c>
      <c r="I11" s="40">
        <v>61983</v>
      </c>
    </row>
    <row r="12" spans="1:9" x14ac:dyDescent="0.3">
      <c r="G12" s="59"/>
      <c r="H12" s="41">
        <v>15</v>
      </c>
      <c r="I12" s="40">
        <v>61401</v>
      </c>
    </row>
    <row r="13" spans="1:9" x14ac:dyDescent="0.3">
      <c r="A13" s="54" t="s">
        <v>133</v>
      </c>
      <c r="B13" s="55"/>
    </row>
    <row r="14" spans="1:9" x14ac:dyDescent="0.3">
      <c r="A14" s="23" t="s">
        <v>130</v>
      </c>
      <c r="B14" s="23">
        <v>291</v>
      </c>
    </row>
    <row r="15" spans="1:9" x14ac:dyDescent="0.3">
      <c r="A15" s="23" t="s">
        <v>131</v>
      </c>
      <c r="B15" s="23">
        <v>580</v>
      </c>
    </row>
  </sheetData>
  <dataConsolidate/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" promptTitle="입력제한" prompt="4월~6월에 해당하는 날짜만 입력하세요." sqref="A4:A11" xr:uid="{5ED89804-2E49-4448-BA1E-347A14E67764}">
      <formula1>AND(MONTH($A4)&gt;=4,MONTH($A4)&lt;=6)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G22" sqref="G22"/>
    </sheetView>
  </sheetViews>
  <sheetFormatPr defaultRowHeight="16.5" x14ac:dyDescent="0.3"/>
  <cols>
    <col min="1" max="1" width="11.875" bestFit="1" customWidth="1"/>
    <col min="2" max="2" width="7.25" bestFit="1" customWidth="1"/>
    <col min="3" max="4" width="16.25" bestFit="1" customWidth="1"/>
    <col min="5" max="18" width="13.25" bestFit="1" customWidth="1"/>
    <col min="19" max="20" width="12.875" bestFit="1" customWidth="1"/>
    <col min="21" max="21" width="15.625" bestFit="1" customWidth="1"/>
    <col min="22" max="23" width="12.875" bestFit="1" customWidth="1"/>
    <col min="24" max="24" width="15.625" bestFit="1" customWidth="1"/>
    <col min="25" max="25" width="12.875" bestFit="1" customWidth="1"/>
    <col min="26" max="26" width="15.625" bestFit="1" customWidth="1"/>
    <col min="27" max="27" width="12.875" bestFit="1" customWidth="1"/>
    <col min="28" max="28" width="15.625" bestFit="1" customWidth="1"/>
    <col min="29" max="29" width="12.875" bestFit="1" customWidth="1"/>
    <col min="30" max="30" width="15.625" bestFit="1" customWidth="1"/>
    <col min="31" max="31" width="12.875" bestFit="1" customWidth="1"/>
    <col min="32" max="32" width="15.625" bestFit="1" customWidth="1"/>
    <col min="33" max="33" width="12.875" bestFit="1" customWidth="1"/>
    <col min="34" max="34" width="15.625" bestFit="1" customWidth="1"/>
    <col min="35" max="35" width="12.875" bestFit="1" customWidth="1"/>
    <col min="36" max="36" width="15.625" bestFit="1" customWidth="1"/>
    <col min="37" max="37" width="12.875" bestFit="1" customWidth="1"/>
    <col min="38" max="38" width="15.625" bestFit="1" customWidth="1"/>
    <col min="39" max="40" width="12.875" bestFit="1" customWidth="1"/>
    <col min="41" max="41" width="15.625" bestFit="1" customWidth="1"/>
    <col min="42" max="42" width="12.875" bestFit="1" customWidth="1"/>
    <col min="43" max="43" width="15.625" bestFit="1" customWidth="1"/>
    <col min="44" max="44" width="12.875" bestFit="1" customWidth="1"/>
    <col min="45" max="45" width="15.625" bestFit="1" customWidth="1"/>
    <col min="46" max="46" width="12.875" bestFit="1" customWidth="1"/>
    <col min="47" max="47" width="15.625" bestFit="1" customWidth="1"/>
    <col min="48" max="48" width="7.375" bestFit="1" customWidth="1"/>
  </cols>
  <sheetData>
    <row r="1" spans="1:4" x14ac:dyDescent="0.3">
      <c r="A1" s="49" t="s">
        <v>2</v>
      </c>
      <c r="B1" t="s" vm="1">
        <v>193</v>
      </c>
    </row>
    <row r="3" spans="1:4" x14ac:dyDescent="0.3">
      <c r="A3" s="49" t="s">
        <v>3</v>
      </c>
      <c r="B3" s="49" t="s">
        <v>7</v>
      </c>
      <c r="C3" s="51" t="s">
        <v>195</v>
      </c>
      <c r="D3" t="s">
        <v>198</v>
      </c>
    </row>
    <row r="4" spans="1:4" x14ac:dyDescent="0.3">
      <c r="A4" t="s">
        <v>11</v>
      </c>
      <c r="C4" s="50"/>
      <c r="D4" s="50"/>
    </row>
    <row r="5" spans="1:4" x14ac:dyDescent="0.3">
      <c r="B5" t="s">
        <v>13</v>
      </c>
      <c r="C5" s="50">
        <v>225000000</v>
      </c>
      <c r="D5" s="50">
        <v>478000</v>
      </c>
    </row>
    <row r="6" spans="1:4" x14ac:dyDescent="0.3">
      <c r="B6" t="s">
        <v>16</v>
      </c>
      <c r="C6" s="50">
        <v>142000000</v>
      </c>
      <c r="D6" s="50">
        <v>332000</v>
      </c>
    </row>
    <row r="7" spans="1:4" x14ac:dyDescent="0.3">
      <c r="B7" t="s">
        <v>19</v>
      </c>
      <c r="C7" s="50">
        <v>81000000</v>
      </c>
      <c r="D7" s="50">
        <v>237000</v>
      </c>
    </row>
    <row r="8" spans="1:4" x14ac:dyDescent="0.3">
      <c r="A8" t="s">
        <v>196</v>
      </c>
      <c r="C8" s="50">
        <v>448000000</v>
      </c>
      <c r="D8" s="50">
        <v>1047000</v>
      </c>
    </row>
    <row r="9" spans="1:4" x14ac:dyDescent="0.3">
      <c r="A9" t="s">
        <v>20</v>
      </c>
      <c r="C9" s="50"/>
      <c r="D9" s="50"/>
    </row>
    <row r="10" spans="1:4" x14ac:dyDescent="0.3">
      <c r="B10" t="s">
        <v>19</v>
      </c>
      <c r="C10" s="50">
        <v>316000000</v>
      </c>
      <c r="D10" s="50">
        <v>923000</v>
      </c>
    </row>
    <row r="11" spans="1:4" x14ac:dyDescent="0.3">
      <c r="B11" t="s">
        <v>16</v>
      </c>
      <c r="C11" s="50">
        <v>236000000</v>
      </c>
      <c r="D11" s="50">
        <v>676000</v>
      </c>
    </row>
    <row r="12" spans="1:4" x14ac:dyDescent="0.3">
      <c r="B12" t="s">
        <v>13</v>
      </c>
      <c r="C12" s="50">
        <v>70000000</v>
      </c>
      <c r="D12" s="50">
        <v>190000</v>
      </c>
    </row>
    <row r="13" spans="1:4" x14ac:dyDescent="0.3">
      <c r="A13" t="s">
        <v>197</v>
      </c>
      <c r="C13" s="50">
        <v>622000000</v>
      </c>
      <c r="D13" s="50">
        <v>1789000</v>
      </c>
    </row>
    <row r="14" spans="1:4" x14ac:dyDescent="0.3">
      <c r="A14" t="s">
        <v>194</v>
      </c>
      <c r="C14" s="50">
        <v>1070000000</v>
      </c>
      <c r="D14" s="50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R19" sqref="R19"/>
    </sheetView>
  </sheetViews>
  <sheetFormatPr defaultRowHeight="16.5" x14ac:dyDescent="0.3"/>
  <sheetData>
    <row r="1" spans="1:3" ht="20.25" x14ac:dyDescent="0.3">
      <c r="A1" s="60" t="s">
        <v>140</v>
      </c>
      <c r="B1" s="60"/>
      <c r="C1" s="60"/>
    </row>
    <row r="2" spans="1:3" x14ac:dyDescent="0.3">
      <c r="A2" s="23" t="s">
        <v>141</v>
      </c>
      <c r="B2" s="23" t="s">
        <v>142</v>
      </c>
      <c r="C2" s="23" t="s">
        <v>143</v>
      </c>
    </row>
    <row r="3" spans="1:3" x14ac:dyDescent="0.3">
      <c r="A3" s="23" t="s">
        <v>144</v>
      </c>
      <c r="B3" s="42">
        <v>420.52083333333297</v>
      </c>
      <c r="C3" s="42">
        <v>812.35</v>
      </c>
    </row>
    <row r="4" spans="1:3" x14ac:dyDescent="0.3">
      <c r="A4" s="23" t="s">
        <v>135</v>
      </c>
      <c r="B4" s="42">
        <v>248.94833333333301</v>
      </c>
      <c r="C4" s="42">
        <v>400.9</v>
      </c>
    </row>
    <row r="5" spans="1:3" x14ac:dyDescent="0.3">
      <c r="A5" s="23" t="s">
        <v>136</v>
      </c>
      <c r="B5" s="42">
        <v>410.428333333333</v>
      </c>
      <c r="C5" s="42">
        <v>638.27499999999998</v>
      </c>
    </row>
    <row r="6" spans="1:3" x14ac:dyDescent="0.3">
      <c r="A6" s="23" t="s">
        <v>137</v>
      </c>
      <c r="B6" s="42">
        <v>386.879166666667</v>
      </c>
      <c r="C6" s="42">
        <v>379.8</v>
      </c>
    </row>
    <row r="7" spans="1:3" x14ac:dyDescent="0.3">
      <c r="A7" s="23" t="s">
        <v>138</v>
      </c>
      <c r="B7" s="42">
        <v>400.33583333333303</v>
      </c>
      <c r="C7" s="42">
        <v>506.4</v>
      </c>
    </row>
    <row r="8" spans="1:3" x14ac:dyDescent="0.3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J25"/>
  <sheetViews>
    <sheetView tabSelected="1" workbookViewId="0">
      <selection activeCell="K22" sqref="K22"/>
    </sheetView>
  </sheetViews>
  <sheetFormatPr defaultRowHeight="16.5" x14ac:dyDescent="0.3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25" x14ac:dyDescent="0.3">
      <c r="A1" s="61" t="s">
        <v>145</v>
      </c>
      <c r="B1" s="61"/>
      <c r="C1" s="61"/>
      <c r="D1" s="61"/>
      <c r="E1" s="61"/>
    </row>
    <row r="3" spans="1:5" x14ac:dyDescent="0.3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3">
      <c r="A4" s="23" t="s">
        <v>151</v>
      </c>
      <c r="B4" s="25">
        <v>43150</v>
      </c>
      <c r="C4" s="43" t="s">
        <v>152</v>
      </c>
      <c r="D4" s="53">
        <v>2.9</v>
      </c>
      <c r="E4" s="25">
        <v>190984</v>
      </c>
    </row>
    <row r="5" spans="1:5" x14ac:dyDescent="0.3">
      <c r="A5" s="23" t="s">
        <v>153</v>
      </c>
      <c r="B5" s="25">
        <v>70500</v>
      </c>
      <c r="C5" s="43" t="s">
        <v>154</v>
      </c>
      <c r="D5" s="53">
        <v>1.4</v>
      </c>
      <c r="E5" s="25">
        <v>188630</v>
      </c>
    </row>
    <row r="6" spans="1:5" x14ac:dyDescent="0.3">
      <c r="A6" s="23" t="s">
        <v>155</v>
      </c>
      <c r="B6" s="25">
        <v>34450</v>
      </c>
      <c r="C6" s="43" t="s">
        <v>156</v>
      </c>
      <c r="D6" s="53">
        <v>-3.25</v>
      </c>
      <c r="E6" s="25">
        <v>177652</v>
      </c>
    </row>
    <row r="7" spans="1:5" x14ac:dyDescent="0.3">
      <c r="A7" s="23" t="s">
        <v>157</v>
      </c>
      <c r="B7" s="25">
        <v>214200</v>
      </c>
      <c r="C7" s="43" t="s">
        <v>158</v>
      </c>
      <c r="D7" s="53">
        <v>6.47</v>
      </c>
      <c r="E7" s="25">
        <v>311300</v>
      </c>
    </row>
    <row r="8" spans="1:5" x14ac:dyDescent="0.3">
      <c r="A8" s="23" t="s">
        <v>159</v>
      </c>
      <c r="B8" s="25">
        <v>108500</v>
      </c>
      <c r="C8" s="43" t="s">
        <v>160</v>
      </c>
      <c r="D8" s="53">
        <v>-9.0299999999999994</v>
      </c>
      <c r="E8" s="25">
        <v>302977</v>
      </c>
    </row>
    <row r="9" spans="1:5" x14ac:dyDescent="0.3">
      <c r="A9" s="23" t="s">
        <v>161</v>
      </c>
      <c r="B9" s="25">
        <v>126000</v>
      </c>
      <c r="C9" s="43" t="s">
        <v>162</v>
      </c>
      <c r="D9" s="53">
        <v>-19.68</v>
      </c>
      <c r="E9" s="25">
        <v>257309</v>
      </c>
    </row>
    <row r="10" spans="1:5" x14ac:dyDescent="0.3">
      <c r="A10" s="23" t="s">
        <v>163</v>
      </c>
      <c r="B10" s="25">
        <v>103000</v>
      </c>
      <c r="C10" s="43" t="s">
        <v>164</v>
      </c>
      <c r="D10" s="53">
        <v>-7.62</v>
      </c>
      <c r="E10" s="25">
        <v>229318</v>
      </c>
    </row>
    <row r="11" spans="1:5" x14ac:dyDescent="0.3">
      <c r="A11" s="23" t="s">
        <v>165</v>
      </c>
      <c r="B11" s="25">
        <v>41750</v>
      </c>
      <c r="C11" s="43" t="s">
        <v>166</v>
      </c>
      <c r="D11" s="53">
        <v>19.760000000000002</v>
      </c>
      <c r="E11" s="25">
        <v>159576</v>
      </c>
    </row>
    <row r="12" spans="1:5" x14ac:dyDescent="0.3">
      <c r="A12" s="23" t="s">
        <v>167</v>
      </c>
      <c r="B12" s="25">
        <v>29800</v>
      </c>
      <c r="C12" s="43" t="s">
        <v>168</v>
      </c>
      <c r="D12" s="53">
        <v>6.11</v>
      </c>
      <c r="E12" s="25">
        <v>144844</v>
      </c>
    </row>
    <row r="13" spans="1:5" x14ac:dyDescent="0.3">
      <c r="A13" s="23" t="s">
        <v>169</v>
      </c>
      <c r="B13" s="25">
        <v>122100</v>
      </c>
      <c r="C13" s="43">
        <v>0</v>
      </c>
      <c r="D13" s="53">
        <v>0</v>
      </c>
      <c r="E13" s="25">
        <v>229422</v>
      </c>
    </row>
    <row r="14" spans="1:5" x14ac:dyDescent="0.3">
      <c r="A14" s="23" t="s">
        <v>170</v>
      </c>
      <c r="B14" s="25">
        <v>87200</v>
      </c>
      <c r="C14" s="43" t="s">
        <v>171</v>
      </c>
      <c r="D14" s="53">
        <v>4.04</v>
      </c>
      <c r="E14" s="25">
        <v>197009</v>
      </c>
    </row>
    <row r="15" spans="1:5" x14ac:dyDescent="0.3">
      <c r="A15" s="23" t="s">
        <v>172</v>
      </c>
      <c r="B15" s="25">
        <v>192000</v>
      </c>
      <c r="C15" s="43" t="s">
        <v>173</v>
      </c>
      <c r="D15" s="53">
        <v>-17.71</v>
      </c>
      <c r="E15" s="25">
        <v>512514</v>
      </c>
    </row>
    <row r="20" spans="9:10" x14ac:dyDescent="0.3">
      <c r="I20" s="62"/>
    </row>
    <row r="25" spans="9:10" x14ac:dyDescent="0.3">
      <c r="J25" s="52" t="s">
        <v>199</v>
      </c>
    </row>
  </sheetData>
  <mergeCells count="1">
    <mergeCell ref="A1:E1"/>
  </mergeCells>
  <phoneticPr fontId="1" type="noConversion"/>
  <conditionalFormatting sqref="E4:E15"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{2980CD58-10F2-4BA7-90F6-FF734A0C27FD}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1</xdr:row>
                    <xdr:rowOff>200025</xdr:rowOff>
                  </from>
                  <to>
                    <xdr:col>7</xdr:col>
                    <xdr:colOff>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28575</xdr:colOff>
                    <xdr:row>5</xdr:row>
                    <xdr:rowOff>9525</xdr:rowOff>
                  </from>
                  <to>
                    <xdr:col>6</xdr:col>
                    <xdr:colOff>838200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80CD58-10F2-4BA7-90F6-FF734A0C27FD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A5" sqref="A5"/>
    </sheetView>
  </sheetViews>
  <sheetFormatPr defaultRowHeight="16.5" x14ac:dyDescent="0.3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3">
      <c r="A2" t="s">
        <v>179</v>
      </c>
    </row>
    <row r="3" spans="1:9" x14ac:dyDescent="0.3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3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3">
      <c r="A5" s="39" t="s">
        <v>174</v>
      </c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3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3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3">
      <c r="A8" s="39"/>
      <c r="B8" s="39"/>
      <c r="C8" s="39"/>
      <c r="D8" s="39"/>
      <c r="E8" s="39"/>
      <c r="F8" s="39"/>
    </row>
    <row r="9" spans="1:9" x14ac:dyDescent="0.3">
      <c r="A9" s="39"/>
      <c r="B9" s="39"/>
      <c r="C9" s="39"/>
      <c r="D9" s="39"/>
      <c r="E9" s="39"/>
      <c r="F9" s="39"/>
    </row>
    <row r="10" spans="1:9" x14ac:dyDescent="0.3">
      <c r="A10" s="39"/>
      <c r="B10" s="39"/>
      <c r="C10" s="39"/>
      <c r="D10" s="39"/>
      <c r="E10" s="39"/>
      <c r="F10" s="39"/>
    </row>
    <row r="11" spans="1:9" x14ac:dyDescent="0.3">
      <c r="A11" s="39"/>
      <c r="B11" s="39"/>
      <c r="C11" s="39"/>
      <c r="D11" s="39"/>
      <c r="E11" s="39"/>
      <c r="F11" s="39"/>
    </row>
    <row r="12" spans="1:9" x14ac:dyDescent="0.3">
      <c r="A12" s="39"/>
      <c r="B12" s="39"/>
      <c r="C12" s="39"/>
      <c r="D12" s="39"/>
      <c r="E12" s="39"/>
      <c r="F12" s="39"/>
    </row>
    <row r="13" spans="1:9" x14ac:dyDescent="0.3">
      <c r="A13" s="39"/>
      <c r="B13" s="39"/>
      <c r="C13" s="39"/>
      <c r="D13" s="39"/>
      <c r="E13" s="39"/>
      <c r="F13" s="39"/>
    </row>
    <row r="14" spans="1:9" x14ac:dyDescent="0.3">
      <c r="A14" s="39"/>
      <c r="B14" s="39"/>
      <c r="C14" s="39"/>
      <c r="D14" s="39"/>
      <c r="E14" s="39"/>
      <c r="F14" s="39"/>
    </row>
    <row r="15" spans="1:9" x14ac:dyDescent="0.3">
      <c r="A15" s="39"/>
      <c r="B15" s="39"/>
      <c r="C15" s="39"/>
      <c r="D15" s="39"/>
      <c r="E15" s="39"/>
      <c r="F15" s="39"/>
    </row>
    <row r="16" spans="1:9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8" spans="1:6" x14ac:dyDescent="0.3">
      <c r="A18" s="39"/>
      <c r="B18" s="39"/>
      <c r="C18" s="39"/>
      <c r="D18" s="39"/>
      <c r="E18" s="39"/>
      <c r="F18" s="39"/>
    </row>
    <row r="19" spans="1:6" x14ac:dyDescent="0.3">
      <c r="A19" s="39"/>
      <c r="B19" s="39"/>
      <c r="C19" s="39"/>
      <c r="D19" s="39"/>
      <c r="E19" s="39"/>
      <c r="F19" s="39"/>
    </row>
    <row r="20" spans="1:6" x14ac:dyDescent="0.3">
      <c r="A20" s="39"/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1143000</xdr:colOff>
                <xdr:row>1</xdr:row>
                <xdr:rowOff>190500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m O E W c V l A f G k A A A A 9 g A A A B I A H A B D b 2 5 m a W c v U G F j a 2 F n Z S 5 4 b W w g o h g A K K A U A A A A A A A A A A A A A A A A A A A A A A A A A A A A h Y + x D o I w G I R f h X S n L b A Q 8 l M G R y U x m h j X p l R o g N b Q Y n k 3 B x / J V x C j q J v j 3 X 2 X 3 N 2 v N y i m v g s u c r D K 6 B x F m K J A a m E q p e s c j e 4 U p q h g s O W i 5 b U M Z l j b b L I q R 4 1 z 5 4 w Q 7 z 3 2 C T Z D T W J K I 3 I s N 3 v R y J 6 H S l v H t Z D o 0 6 r + t x C D w 2 s M i 3 G U p D h K K a Z A F h N K p b 9 A P O 9 9 p j 8 m r M b O j Y N k r Q n X O y C L B P L + w B 5 Q S w M E F A A C A A g A e m O E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p j h F k o i k e 4 D g A A A B E A A A A T A B w A R m 9 y b X V s Y X M v U 2 V j d G l v b j E u b S C i G A A o o B Q A A A A A A A A A A A A A A A A A A A A A A A A A A A A r T k 0 u y c z P U w i G 0 I b W A F B L A Q I t A B Q A A g A I A H p j h F n F Z Q H x p A A A A P Y A A A A S A A A A A A A A A A A A A A A A A A A A A A B D b 2 5 m a W c v U G F j a 2 F n Z S 5 4 b W x Q S w E C L Q A U A A I A C A B 6 Y 4 R Z D 8 r p q 6 Q A A A D p A A A A E w A A A A A A A A A A A A A A A A D w A A A A W 0 N v b n R l b n R f V H l w Z X N d L n h t b F B L A Q I t A B Q A A g A I A H p j h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A H Y z K T e y n S 6 o R l 3 / 4 9 D a p A A A A A A I A A A A A A B B m A A A A A Q A A I A A A A F g A 0 W G W + s N W b P 6 m X m Z r 8 T g y B k t n I p E r h r k 9 n r g 1 Q z Y A A A A A A A 6 A A A A A A g A A I A A A A H O 2 n F X o Q s n G 3 B 6 I V p p V F S G l Y m I m x A + P b Q z 1 H K X o s o x + U A A A A F 0 K s M j O w 5 R T d r l 7 d E L c W P P T j 2 1 m A B s s I N u X o 5 a l y 0 7 R E j o m 6 L T Q 0 k S J F K y c r H B J t 9 j 4 j I L d G O 8 y H h Y e R M M O e u 5 U l 9 g I b a s e Y p f o H g a m 6 G q 5 Q A A A A J X G O 0 5 U D L T b 5 C R s r y 2 T I J j h p r p y H n v p d M p 3 J 1 i W H f 2 H o X x w r C S u + Q 1 P T S H / T 2 M / 9 4 N V x W r Y 0 8 n 2 Z p + B S b U 3 c B c = < / D a t a M a s h u p > 
</file>

<file path=customXml/itemProps1.xml><?xml version="1.0" encoding="utf-8"?>
<ds:datastoreItem xmlns:ds="http://schemas.openxmlformats.org/officeDocument/2006/customXml" ds:itemID="{8DBDF1E4-6B60-4B0C-B071-7CB8A77DF5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분석작업-2</vt:lpstr>
      <vt:lpstr>분석작업-1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은솔 공</cp:lastModifiedBy>
  <cp:lastPrinted>2024-12-05T23:09:28Z</cp:lastPrinted>
  <dcterms:created xsi:type="dcterms:W3CDTF">2023-07-14T11:40:39Z</dcterms:created>
  <dcterms:modified xsi:type="dcterms:W3CDTF">2025-01-05T03:57:17Z</dcterms:modified>
</cp:coreProperties>
</file>