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길벗컴활1급총정리\엑셀\모의\"/>
    </mc:Choice>
  </mc:AlternateContent>
  <xr:revisionPtr revIDLastSave="0" documentId="13_ncr:1_{D1D35AEC-65CF-4054-825E-FAFE5173DBD6}" xr6:coauthVersionLast="47" xr6:coauthVersionMax="47" xr10:uidLastSave="{00000000-0000-0000-0000-000000000000}"/>
  <bookViews>
    <workbookView xWindow="-108" yWindow="-108" windowWidth="23256" windowHeight="12576" firstSheet="2" activeTab="2" xr2:uid="{996A17FC-0A87-4199-9912-680845FDCF65}"/>
  </bookViews>
  <sheets>
    <sheet name="기본작업-1" sheetId="1" r:id="rId1"/>
    <sheet name="기본작업-2" sheetId="8" r:id="rId2"/>
    <sheet name="계산작업" sheetId="2" r:id="rId3"/>
    <sheet name="C등급계약재배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'기본작업-1'!$A$2:$H$30</definedName>
    <definedName name="_xleta.RANK.EQ" hidden="1" xlm="1">#NAME?</definedName>
    <definedName name="_xlnm.Criteria" localSheetId="0">'기본작업-1'!$A$32:$A$33</definedName>
    <definedName name="_xlnm.Extract" localSheetId="0">'기본작업-1'!$A$35:$H$35</definedName>
    <definedName name="_xlnm.Print_Area" localSheetId="1">'기본작업-2'!$A$2:$N$27,'기본작업-2'!$A$33:$N$51</definedName>
    <definedName name="_xlnm.Print_Titles" localSheetId="1">'기본작업-2'!$2:$2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2" l="1" a="1"/>
  <c r="B35" i="2" s="1"/>
  <c r="C35" i="2" a="1"/>
  <c r="C35" i="2"/>
  <c r="B36" i="2" a="1"/>
  <c r="B36" i="2" s="1"/>
  <c r="C36" i="2" a="1"/>
  <c r="C36" i="2"/>
  <c r="B37" i="2" a="1"/>
  <c r="B37" i="2" s="1"/>
  <c r="C37" i="2" a="1"/>
  <c r="C37" i="2" s="1"/>
  <c r="C34" i="2" a="1"/>
  <c r="C34" i="2" s="1"/>
  <c r="B34" i="2" a="1"/>
  <c r="B34" i="2" s="1"/>
  <c r="G35" i="2" a="1"/>
  <c r="G35" i="2" s="1"/>
  <c r="G36" i="2" a="1"/>
  <c r="G36" i="2"/>
  <c r="G37" i="2" a="1"/>
  <c r="G37" i="2" s="1"/>
  <c r="G34" i="2" a="1"/>
  <c r="G34" i="2" s="1"/>
  <c r="J35" i="2" a="1"/>
  <c r="J35" i="2" s="1"/>
  <c r="J34" i="2" a="1"/>
  <c r="J3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" i="2"/>
  <c r="A33" i="1"/>
  <c r="E4" i="4"/>
  <c r="I4" i="4" s="1"/>
  <c r="E5" i="4"/>
  <c r="E6" i="4"/>
  <c r="E7" i="4"/>
  <c r="E8" i="4"/>
  <c r="E9" i="4"/>
  <c r="E10" i="4"/>
  <c r="E11" i="4"/>
  <c r="J4" i="2" a="1"/>
  <c r="J6" i="2" a="1"/>
  <c r="J8" i="2" a="1"/>
  <c r="J10" i="2" a="1"/>
  <c r="J12" i="2" a="1"/>
  <c r="J14" i="2" a="1"/>
  <c r="J16" i="2" a="1"/>
  <c r="J18" i="2" a="1"/>
  <c r="J20" i="2" a="1"/>
  <c r="J22" i="2" a="1"/>
  <c r="J24" i="2" a="1"/>
  <c r="J26" i="2" a="1"/>
  <c r="J28" i="2" a="1"/>
  <c r="J30" i="2" a="1"/>
  <c r="J5" i="2" a="1"/>
  <c r="J7" i="2" a="1"/>
  <c r="J9" i="2" a="1"/>
  <c r="J11" i="2" a="1"/>
  <c r="J13" i="2" a="1"/>
  <c r="J15" i="2" a="1"/>
  <c r="J17" i="2" a="1"/>
  <c r="J19" i="2" a="1"/>
  <c r="J21" i="2" a="1"/>
  <c r="J23" i="2" a="1"/>
  <c r="J25" i="2" a="1"/>
  <c r="J27" i="2" a="1"/>
  <c r="J29" i="2" a="1"/>
  <c r="J3" i="2" a="1"/>
  <c r="J29" i="2" l="1"/>
  <c r="J27" i="2"/>
  <c r="J25" i="2"/>
  <c r="J23" i="2"/>
  <c r="J21" i="2"/>
  <c r="J19" i="2"/>
  <c r="J17" i="2"/>
  <c r="J15" i="2"/>
  <c r="J13" i="2"/>
  <c r="J11" i="2"/>
  <c r="J9" i="2"/>
  <c r="J7" i="2"/>
  <c r="J5" i="2"/>
  <c r="J30" i="2"/>
  <c r="J28" i="2"/>
  <c r="J26" i="2"/>
  <c r="J24" i="2"/>
  <c r="J22" i="2"/>
  <c r="J20" i="2"/>
  <c r="J18" i="2"/>
  <c r="J16" i="2"/>
  <c r="J14" i="2"/>
  <c r="J12" i="2"/>
  <c r="J10" i="2"/>
  <c r="J8" i="2"/>
  <c r="J6" i="2"/>
  <c r="J4" i="2"/>
  <c r="J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8B0E47-8765-4205-8185-F6B1726E57DE}" sourceFile="C:\Users\user\Desktop\길벗컴활1급총정리\엑셀\모의\거래현황.xlsx" keepAlive="1" name="거래현황" type="5" refreshedVersion="8" background="1">
    <dbPr connection="Provider=Microsoft.ACE.OLEDB.12.0;User ID=Admin;Data Source=C:\Users\user\Desktop\길벗컴활1급총정리\엑셀\모의\거래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토지$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<sst xmlns="http://schemas.openxmlformats.org/spreadsheetml/2006/main" count="741" uniqueCount="201">
  <si>
    <t>[표1]</t>
  </si>
  <si>
    <t>농작물</t>
  </si>
  <si>
    <t>생산지</t>
  </si>
  <si>
    <t>계약종류</t>
  </si>
  <si>
    <t>전체거래액</t>
  </si>
  <si>
    <t>재배면적(㎡)</t>
  </si>
  <si>
    <t>재배시기</t>
  </si>
  <si>
    <t>등급</t>
  </si>
  <si>
    <t>거래수수료</t>
  </si>
  <si>
    <t>고추</t>
  </si>
  <si>
    <t>전남</t>
  </si>
  <si>
    <t>계약재배</t>
  </si>
  <si>
    <t>봄</t>
  </si>
  <si>
    <t>C</t>
  </si>
  <si>
    <t>참깨</t>
  </si>
  <si>
    <t>제주</t>
  </si>
  <si>
    <t>B</t>
  </si>
  <si>
    <t>양파</t>
  </si>
  <si>
    <t>가을</t>
  </si>
  <si>
    <t>A</t>
  </si>
  <si>
    <t>포전매매</t>
  </si>
  <si>
    <t>마늘</t>
  </si>
  <si>
    <t>경남</t>
  </si>
  <si>
    <t>여름</t>
  </si>
  <si>
    <t>감자</t>
  </si>
  <si>
    <t>월동</t>
  </si>
  <si>
    <t>전북</t>
  </si>
  <si>
    <t>주문번호</t>
  </si>
  <si>
    <t>주문날짜</t>
  </si>
  <si>
    <t>모델명</t>
  </si>
  <si>
    <t>제품명</t>
  </si>
  <si>
    <t>분류코드</t>
  </si>
  <si>
    <t>단가</t>
  </si>
  <si>
    <t>수량</t>
  </si>
  <si>
    <t>매출액</t>
  </si>
  <si>
    <t>적립율</t>
  </si>
  <si>
    <t>적립금</t>
  </si>
  <si>
    <t>결제방법</t>
  </si>
  <si>
    <t>할부기간</t>
  </si>
  <si>
    <t>카드수수료</t>
  </si>
  <si>
    <t>설치비</t>
  </si>
  <si>
    <t>LA-15</t>
  </si>
  <si>
    <t>식기세척기</t>
  </si>
  <si>
    <t>생활가전</t>
  </si>
  <si>
    <t>CD카드</t>
  </si>
  <si>
    <t>LA-12</t>
  </si>
  <si>
    <t>냉장고</t>
  </si>
  <si>
    <t>한국카드</t>
  </si>
  <si>
    <t>CA-14</t>
  </si>
  <si>
    <t>튀김기</t>
  </si>
  <si>
    <t>주방가전</t>
  </si>
  <si>
    <t>CA-05</t>
  </si>
  <si>
    <t>전기밥솥</t>
  </si>
  <si>
    <t>LA-11</t>
  </si>
  <si>
    <t>LA-02</t>
  </si>
  <si>
    <t>가스오픈</t>
  </si>
  <si>
    <t>현금</t>
  </si>
  <si>
    <t>CA-21</t>
  </si>
  <si>
    <t>커피메이커</t>
  </si>
  <si>
    <t>LA-13</t>
  </si>
  <si>
    <t>세탁기</t>
  </si>
  <si>
    <t>SA-07</t>
  </si>
  <si>
    <t>전동치솔</t>
  </si>
  <si>
    <t>소형가전</t>
  </si>
  <si>
    <t>LA-10</t>
  </si>
  <si>
    <t>SA-06</t>
  </si>
  <si>
    <t>CA-04</t>
  </si>
  <si>
    <t>녹즙기</t>
  </si>
  <si>
    <t>CA-03</t>
  </si>
  <si>
    <t>CA-22</t>
  </si>
  <si>
    <t>SA-04</t>
  </si>
  <si>
    <t>면도기</t>
  </si>
  <si>
    <t>CA-16</t>
  </si>
  <si>
    <t>압력밥솥</t>
  </si>
  <si>
    <t>연휴카드</t>
  </si>
  <si>
    <t>CA-08</t>
  </si>
  <si>
    <t>쥬서기</t>
  </si>
  <si>
    <t>LA-16</t>
  </si>
  <si>
    <t>LA-09</t>
  </si>
  <si>
    <t>김치냉장고</t>
  </si>
  <si>
    <t>CA-07</t>
  </si>
  <si>
    <t>CA-25</t>
  </si>
  <si>
    <t>LA-08</t>
  </si>
  <si>
    <t>LA-14</t>
  </si>
  <si>
    <t>CA-02</t>
  </si>
  <si>
    <t>SA-01</t>
  </si>
  <si>
    <t>다리미</t>
  </si>
  <si>
    <t>CA-18</t>
  </si>
  <si>
    <t>CA-11</t>
  </si>
  <si>
    <t>SA-03</t>
  </si>
  <si>
    <t>CA-06</t>
  </si>
  <si>
    <t>CA-12</t>
  </si>
  <si>
    <t>LA-01</t>
  </si>
  <si>
    <t>SA-05</t>
  </si>
  <si>
    <t>LA-17</t>
  </si>
  <si>
    <t>LA-06</t>
  </si>
  <si>
    <t>CA-13</t>
  </si>
  <si>
    <t>CA-23</t>
  </si>
  <si>
    <t>CA-15</t>
  </si>
  <si>
    <t>CA-20</t>
  </si>
  <si>
    <t>CA-24</t>
  </si>
  <si>
    <t>CA-19</t>
  </si>
  <si>
    <t>SA-02</t>
  </si>
  <si>
    <t>CA-10</t>
  </si>
  <si>
    <t>CA-17</t>
  </si>
  <si>
    <t>LA-07</t>
  </si>
  <si>
    <t>LA-05</t>
  </si>
  <si>
    <t>CA-01</t>
  </si>
  <si>
    <t>LA-03</t>
  </si>
  <si>
    <t>가습기</t>
  </si>
  <si>
    <t>LA-04</t>
  </si>
  <si>
    <t>CA-09</t>
  </si>
  <si>
    <t>복합</t>
  </si>
  <si>
    <t>자급</t>
  </si>
  <si>
    <t>유기질</t>
  </si>
  <si>
    <t>사용비료</t>
  </si>
  <si>
    <t>규모</t>
  </si>
  <si>
    <t>[표2]</t>
  </si>
  <si>
    <t>단위 : 백만원</t>
  </si>
  <si>
    <t>[표3]</t>
  </si>
  <si>
    <t>[표4]</t>
  </si>
  <si>
    <t>재배면적</t>
  </si>
  <si>
    <t>거래건수</t>
  </si>
  <si>
    <t>[표5] 계약종류별 거래수수료율</t>
  </si>
  <si>
    <t>수수료율</t>
  </si>
  <si>
    <t>최고수수료</t>
  </si>
  <si>
    <t>판매일</t>
  </si>
  <si>
    <t>판매형태</t>
  </si>
  <si>
    <t>납품수량</t>
  </si>
  <si>
    <t>반품수량</t>
  </si>
  <si>
    <t>완제품</t>
  </si>
  <si>
    <t>부품</t>
  </si>
  <si>
    <t>반품수량</t>
    <phoneticPr fontId="1" type="noConversion"/>
  </si>
  <si>
    <t>단가표</t>
  </si>
  <si>
    <t>[표1] 2사분기 매출현황</t>
  </si>
  <si>
    <t>2월</t>
  </si>
  <si>
    <t>3월</t>
  </si>
  <si>
    <t>4월</t>
  </si>
  <si>
    <t>5월</t>
  </si>
  <si>
    <t>6월</t>
  </si>
  <si>
    <t>해외이주신고자</t>
  </si>
  <si>
    <t>월</t>
  </si>
  <si>
    <t>2020년</t>
  </si>
  <si>
    <t>2021년</t>
  </si>
  <si>
    <t>1월</t>
  </si>
  <si>
    <t>코스피 주요시세정보</t>
  </si>
  <si>
    <t>종목명</t>
  </si>
  <si>
    <t>종가</t>
  </si>
  <si>
    <t>전일비</t>
  </si>
  <si>
    <t>등락률(%)</t>
  </si>
  <si>
    <t>시가총액(억원)</t>
  </si>
  <si>
    <t>남원물산</t>
  </si>
  <si>
    <t>1,250(↑)</t>
  </si>
  <si>
    <t>한국산업</t>
  </si>
  <si>
    <t>990(↑)</t>
  </si>
  <si>
    <t>종일제강</t>
  </si>
  <si>
    <t>1,120(↓)</t>
  </si>
  <si>
    <t>성대상사</t>
  </si>
  <si>
    <t>13,850(↑)</t>
  </si>
  <si>
    <t>유명반도체</t>
  </si>
  <si>
    <t>9,800(↓)</t>
  </si>
  <si>
    <t>우리제약</t>
  </si>
  <si>
    <t>24,800(↓)</t>
  </si>
  <si>
    <t>진흥화학</t>
  </si>
  <si>
    <t>7,850(↓)</t>
  </si>
  <si>
    <t>한국제지</t>
  </si>
  <si>
    <t>8,250(↑)</t>
  </si>
  <si>
    <t>신한양조</t>
  </si>
  <si>
    <t>1,820(↑)</t>
  </si>
  <si>
    <t>서울전자</t>
  </si>
  <si>
    <t>일성증권</t>
  </si>
  <si>
    <t>3,520(↓)</t>
  </si>
  <si>
    <t>두성전자</t>
  </si>
  <si>
    <t>34,000(↓)</t>
  </si>
  <si>
    <t>최마로</t>
  </si>
  <si>
    <t>7세</t>
  </si>
  <si>
    <t>반일B</t>
  </si>
  <si>
    <t>햇님반</t>
  </si>
  <si>
    <t>최종국</t>
  </si>
  <si>
    <t>[표1] 원아현황</t>
  </si>
  <si>
    <t>원아</t>
  </si>
  <si>
    <t>나이</t>
  </si>
  <si>
    <t>등록일</t>
  </si>
  <si>
    <t>구분</t>
  </si>
  <si>
    <t>반이름</t>
  </si>
  <si>
    <t>학부모</t>
  </si>
  <si>
    <t>반일A</t>
  </si>
  <si>
    <t>꿈사랑반</t>
  </si>
  <si>
    <t>종일A</t>
  </si>
  <si>
    <t>민들레반</t>
  </si>
  <si>
    <t>종일B</t>
  </si>
  <si>
    <t>산새소리반</t>
  </si>
  <si>
    <t>조건</t>
    <phoneticPr fontId="1" type="noConversion"/>
  </si>
  <si>
    <t>(모두)</t>
  </si>
  <si>
    <t>총합계</t>
  </si>
  <si>
    <t>합계 : 전체거래액</t>
  </si>
  <si>
    <t>합계 : 거래수수료</t>
  </si>
  <si>
    <t>계약재배 요약</t>
  </si>
  <si>
    <t>포전매매 요약</t>
  </si>
  <si>
    <t>대형</t>
  </si>
  <si>
    <t>중형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</si>
</sst>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&quot;~&quot;"/>
    <numFmt numFmtId="177" formatCode="0.0%"/>
    <numFmt numFmtId="178" formatCode="mm&quot;월&quot;\ dd&quot;일&quot;"/>
    <numFmt numFmtId="179" formatCode="#,##0_ "/>
    <numFmt numFmtId="180" formatCode="[Red]&quot;▲&quot;0.0;[Blue]&quot;▼&quot;0.0;&quot;◇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/>
  </cellStyleXfs>
  <cellXfs count="61">
    <xf numFmtId="0" fontId="0" fillId="0" borderId="0" xfId="0">
      <alignment vertical="center"/>
    </xf>
    <xf numFmtId="0" fontId="5" fillId="3" borderId="1" xfId="5" applyFont="1" applyFill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7" fillId="4" borderId="2" xfId="0" applyFont="1" applyFill="1" applyBorder="1" applyAlignment="1"/>
    <xf numFmtId="14" fontId="7" fillId="4" borderId="2" xfId="0" applyNumberFormat="1" applyFont="1" applyFill="1" applyBorder="1">
      <alignment vertical="center"/>
    </xf>
    <xf numFmtId="42" fontId="7" fillId="4" borderId="2" xfId="2" applyFont="1" applyFill="1" applyBorder="1" applyAlignment="1"/>
    <xf numFmtId="9" fontId="7" fillId="4" borderId="2" xfId="3" applyFont="1" applyFill="1" applyBorder="1" applyAlignment="1"/>
    <xf numFmtId="0" fontId="7" fillId="0" borderId="0" xfId="0" applyFont="1" applyAlignment="1"/>
    <xf numFmtId="14" fontId="7" fillId="0" borderId="0" xfId="0" applyNumberFormat="1" applyFont="1">
      <alignment vertical="center"/>
    </xf>
    <xf numFmtId="42" fontId="7" fillId="0" borderId="0" xfId="2" applyFont="1" applyAlignment="1"/>
    <xf numFmtId="9" fontId="7" fillId="0" borderId="0" xfId="3" applyFont="1" applyAlignment="1"/>
    <xf numFmtId="0" fontId="7" fillId="4" borderId="0" xfId="0" applyFont="1" applyFill="1" applyAlignment="1"/>
    <xf numFmtId="14" fontId="7" fillId="4" borderId="0" xfId="0" applyNumberFormat="1" applyFont="1" applyFill="1">
      <alignment vertical="center"/>
    </xf>
    <xf numFmtId="42" fontId="7" fillId="4" borderId="0" xfId="2" applyFont="1" applyFill="1" applyAlignment="1"/>
    <xf numFmtId="9" fontId="7" fillId="4" borderId="0" xfId="3" applyFont="1" applyFill="1" applyAlignment="1"/>
    <xf numFmtId="0" fontId="7" fillId="4" borderId="3" xfId="0" applyFont="1" applyFill="1" applyBorder="1" applyAlignment="1"/>
    <xf numFmtId="14" fontId="7" fillId="4" borderId="3" xfId="0" applyNumberFormat="1" applyFont="1" applyFill="1" applyBorder="1">
      <alignment vertical="center"/>
    </xf>
    <xf numFmtId="42" fontId="7" fillId="4" borderId="3" xfId="2" applyFont="1" applyFill="1" applyBorder="1" applyAlignment="1"/>
    <xf numFmtId="9" fontId="7" fillId="4" borderId="3" xfId="3" applyFont="1" applyFill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>
      <alignment vertical="center"/>
    </xf>
    <xf numFmtId="176" fontId="0" fillId="0" borderId="5" xfId="1" applyNumberFormat="1" applyFont="1" applyBorder="1" applyAlignment="1">
      <alignment horizontal="center" vertical="center" wrapText="1"/>
    </xf>
    <xf numFmtId="3" fontId="0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8" xfId="0" applyBorder="1">
      <alignment vertical="center"/>
    </xf>
    <xf numFmtId="179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4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14" fontId="0" fillId="0" borderId="1" xfId="0" applyNumberFormat="1" applyBorder="1">
      <alignment vertical="center"/>
    </xf>
    <xf numFmtId="0" fontId="5" fillId="0" borderId="0" xfId="5" applyFont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1" xfId="0" applyNumberFormat="1" applyBorder="1">
      <alignment vertical="center"/>
    </xf>
  </cellXfs>
  <cellStyles count="6">
    <cellStyle name="강조색5" xfId="4" builtinId="45"/>
    <cellStyle name="백분율" xfId="3" builtinId="5"/>
    <cellStyle name="쉼표 [0]" xfId="1" builtinId="6"/>
    <cellStyle name="통화 [0]" xfId="2" builtinId="7"/>
    <cellStyle name="표준" xfId="0" builtinId="0"/>
    <cellStyle name="표준_기본작업2" xfId="5" xr:uid="{18764ED1-2364-40F1-81A7-489DFFE23735}"/>
  </cellStyles>
  <dxfs count="1">
    <dxf>
      <font>
        <b/>
        <i val="0"/>
        <color rgb="FFFF0000"/>
      </font>
    </dxf>
  </dxfs>
  <tableStyles count="1" defaultTableStyle="TableStyleMedium2" defaultPivotStyle="PivotStyleLight16">
    <tableStyle name="Invisible" pivot="0" table="0" count="0" xr9:uid="{D6704CAE-B88A-47F3-BE9A-268086E4E83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Y중고딕" panose="02030600000101010101" pitchFamily="18" charset="-127"/>
                <a:ea typeface="HY중고딕" panose="02030600000101010101" pitchFamily="18" charset="-127"/>
                <a:cs typeface="+mn-cs"/>
              </a:defRPr>
            </a:pPr>
            <a:r>
              <a:rPr lang="ko-KR" altLang="en-US">
                <a:latin typeface="HY중고딕" panose="02030600000101010101" pitchFamily="18" charset="-127"/>
                <a:ea typeface="HY중고딕" panose="02030600000101010101" pitchFamily="18" charset="-127"/>
              </a:rPr>
              <a:t>해외 이주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Y중고딕" panose="02030600000101010101" pitchFamily="18" charset="-127"/>
              <a:ea typeface="HY중고딕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0F-406B-A55F-C39445C1E6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'기타작업-1'!$B$3:$B$8</c:f>
              <c:numCache>
                <c:formatCode>#,##0_ </c:formatCode>
                <c:ptCount val="6"/>
                <c:pt idx="0">
                  <c:v>420.52083333333297</c:v>
                </c:pt>
                <c:pt idx="1">
                  <c:v>248.94833333333301</c:v>
                </c:pt>
                <c:pt idx="2">
                  <c:v>410.428333333333</c:v>
                </c:pt>
                <c:pt idx="3">
                  <c:v>386.879166666667</c:v>
                </c:pt>
                <c:pt idx="4">
                  <c:v>400.33583333333303</c:v>
                </c:pt>
                <c:pt idx="5">
                  <c:v>339.78083333333302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A-4B74-B44A-488D3392FBA2}"/>
            </c:ext>
          </c:extLst>
        </c:ser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'기타작업-1'!$C$3:$C$8</c:f>
              <c:numCache>
                <c:formatCode>#,##0_ </c:formatCode>
                <c:ptCount val="6"/>
                <c:pt idx="0">
                  <c:v>812.35</c:v>
                </c:pt>
                <c:pt idx="1">
                  <c:v>400.9</c:v>
                </c:pt>
                <c:pt idx="2">
                  <c:v>638.27499999999998</c:v>
                </c:pt>
                <c:pt idx="3">
                  <c:v>379.8</c:v>
                </c:pt>
                <c:pt idx="4">
                  <c:v>506.4</c:v>
                </c:pt>
                <c:pt idx="5">
                  <c:v>675.2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0F-406B-A55F-C39445C1E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317526527"/>
        <c:axId val="1317527007"/>
      </c:lineChart>
      <c:catAx>
        <c:axId val="1317526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7007"/>
        <c:crosses val="autoZero"/>
        <c:auto val="1"/>
        <c:lblAlgn val="ctr"/>
        <c:lblOffset val="100"/>
        <c:noMultiLvlLbl val="0"/>
      </c:catAx>
      <c:valAx>
        <c:axId val="131752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6527"/>
        <c:crosses val="autoZero"/>
        <c:crossBetween val="between"/>
      </c:val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182880</xdr:colOff>
          <xdr:row>0</xdr:row>
          <xdr:rowOff>45720</xdr:rowOff>
        </xdr:from>
        <xdr:to>
          <xdr:col>5</xdr:col>
          <xdr:colOff>1143000</xdr:colOff>
          <xdr:row>1</xdr:row>
          <xdr:rowOff>190500</xdr:rowOff>
        </xdr:to>
        <xdr:sp macro="" textlink="">
          <xdr:nvSpPr>
            <xdr:cNvPr id="2049" name="cmd원아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5555.918444675925" backgroundQuery="1" createdVersion="8" refreshedVersion="8" minRefreshableVersion="3" recordCount="28" xr:uid="{4E83ADC2-3150-425A-B651-7AEE44231FC5}">
  <cacheSource type="external" connectionId="1"/>
  <cacheFields count="10">
    <cacheField name="농작물" numFmtId="0">
      <sharedItems count="5">
        <s v="고추"/>
        <s v="참깨"/>
        <s v="양파"/>
        <s v="마늘"/>
        <s v="감자"/>
      </sharedItems>
    </cacheField>
    <cacheField name="생산지" numFmtId="0">
      <sharedItems count="4">
        <s v="전남"/>
        <s v="제주"/>
        <s v="경남"/>
        <s v="전북"/>
      </sharedItems>
    </cacheField>
    <cacheField name="계약종류" numFmtId="0">
      <sharedItems count="2">
        <s v="계약재배"/>
        <s v="포전매매"/>
      </sharedItems>
    </cacheField>
    <cacheField name="전체거래액" numFmtId="0">
      <sharedItems containsSemiMixedTypes="0" containsString="0" containsNumber="1" containsInteger="1" minValue="22000000" maxValue="58000000" count="21">
        <n v="53000000"/>
        <n v="32000000"/>
        <n v="22000000"/>
        <n v="34000000"/>
        <n v="28000000"/>
        <n v="46000000"/>
        <n v="54000000"/>
        <n v="44000000"/>
        <n v="24000000"/>
        <n v="45000000"/>
        <n v="38000000"/>
        <n v="57000000"/>
        <n v="58000000"/>
        <n v="39000000"/>
        <n v="31000000"/>
        <n v="27000000"/>
        <n v="49000000"/>
        <n v="29000000"/>
        <n v="37000000"/>
        <n v="30000000"/>
        <n v="25000000"/>
      </sharedItems>
    </cacheField>
    <cacheField name="재배면적(㎡)" numFmtId="0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>
      <sharedItems count="4">
        <s v="봄"/>
        <s v="가을"/>
        <s v="여름"/>
        <s v="월동"/>
      </sharedItems>
    </cacheField>
    <cacheField name="등급" numFmtId="0">
      <sharedItems count="3">
        <s v="C"/>
        <s v="B"/>
        <s v="A"/>
      </sharedItems>
    </cacheField>
    <cacheField name="사용비료" numFmtId="0">
      <sharedItems count="3">
        <s v="복합"/>
        <s v="자급"/>
        <s v="유기질"/>
      </sharedItems>
    </cacheField>
    <cacheField name="거래수수료" numFmtId="0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  <cacheField name="규모" numFmtId="0">
      <sharedItems count="2">
        <s v="대형"/>
        <s v="중형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  <x v="0"/>
  </r>
  <r>
    <x v="1"/>
    <x v="1"/>
    <x v="0"/>
    <x v="1"/>
    <x v="1"/>
    <x v="0"/>
    <x v="1"/>
    <x v="1"/>
    <x v="1"/>
    <x v="1"/>
  </r>
  <r>
    <x v="2"/>
    <x v="1"/>
    <x v="0"/>
    <x v="2"/>
    <x v="2"/>
    <x v="1"/>
    <x v="2"/>
    <x v="1"/>
    <x v="2"/>
    <x v="1"/>
  </r>
  <r>
    <x v="2"/>
    <x v="0"/>
    <x v="1"/>
    <x v="3"/>
    <x v="3"/>
    <x v="1"/>
    <x v="2"/>
    <x v="2"/>
    <x v="3"/>
    <x v="1"/>
  </r>
  <r>
    <x v="3"/>
    <x v="2"/>
    <x v="1"/>
    <x v="4"/>
    <x v="4"/>
    <x v="2"/>
    <x v="2"/>
    <x v="2"/>
    <x v="4"/>
    <x v="1"/>
  </r>
  <r>
    <x v="4"/>
    <x v="0"/>
    <x v="1"/>
    <x v="5"/>
    <x v="5"/>
    <x v="2"/>
    <x v="1"/>
    <x v="1"/>
    <x v="5"/>
    <x v="1"/>
  </r>
  <r>
    <x v="4"/>
    <x v="1"/>
    <x v="1"/>
    <x v="6"/>
    <x v="6"/>
    <x v="3"/>
    <x v="2"/>
    <x v="1"/>
    <x v="6"/>
    <x v="1"/>
  </r>
  <r>
    <x v="3"/>
    <x v="3"/>
    <x v="0"/>
    <x v="1"/>
    <x v="7"/>
    <x v="1"/>
    <x v="2"/>
    <x v="2"/>
    <x v="1"/>
    <x v="0"/>
  </r>
  <r>
    <x v="0"/>
    <x v="3"/>
    <x v="1"/>
    <x v="7"/>
    <x v="8"/>
    <x v="3"/>
    <x v="2"/>
    <x v="1"/>
    <x v="3"/>
    <x v="0"/>
  </r>
  <r>
    <x v="1"/>
    <x v="0"/>
    <x v="0"/>
    <x v="8"/>
    <x v="9"/>
    <x v="3"/>
    <x v="1"/>
    <x v="1"/>
    <x v="7"/>
    <x v="0"/>
  </r>
  <r>
    <x v="2"/>
    <x v="0"/>
    <x v="1"/>
    <x v="9"/>
    <x v="10"/>
    <x v="2"/>
    <x v="0"/>
    <x v="1"/>
    <x v="1"/>
    <x v="0"/>
  </r>
  <r>
    <x v="3"/>
    <x v="1"/>
    <x v="1"/>
    <x v="10"/>
    <x v="11"/>
    <x v="2"/>
    <x v="1"/>
    <x v="1"/>
    <x v="8"/>
    <x v="1"/>
  </r>
  <r>
    <x v="3"/>
    <x v="3"/>
    <x v="1"/>
    <x v="11"/>
    <x v="12"/>
    <x v="2"/>
    <x v="1"/>
    <x v="0"/>
    <x v="8"/>
    <x v="0"/>
  </r>
  <r>
    <x v="2"/>
    <x v="1"/>
    <x v="0"/>
    <x v="12"/>
    <x v="13"/>
    <x v="3"/>
    <x v="0"/>
    <x v="0"/>
    <x v="0"/>
    <x v="0"/>
  </r>
  <r>
    <x v="0"/>
    <x v="3"/>
    <x v="1"/>
    <x v="0"/>
    <x v="14"/>
    <x v="1"/>
    <x v="2"/>
    <x v="0"/>
    <x v="9"/>
    <x v="1"/>
  </r>
  <r>
    <x v="1"/>
    <x v="0"/>
    <x v="1"/>
    <x v="13"/>
    <x v="15"/>
    <x v="2"/>
    <x v="2"/>
    <x v="2"/>
    <x v="10"/>
    <x v="0"/>
  </r>
  <r>
    <x v="2"/>
    <x v="3"/>
    <x v="0"/>
    <x v="3"/>
    <x v="16"/>
    <x v="2"/>
    <x v="0"/>
    <x v="1"/>
    <x v="1"/>
    <x v="1"/>
  </r>
  <r>
    <x v="0"/>
    <x v="2"/>
    <x v="1"/>
    <x v="1"/>
    <x v="17"/>
    <x v="3"/>
    <x v="1"/>
    <x v="2"/>
    <x v="3"/>
    <x v="0"/>
  </r>
  <r>
    <x v="2"/>
    <x v="1"/>
    <x v="0"/>
    <x v="14"/>
    <x v="18"/>
    <x v="2"/>
    <x v="0"/>
    <x v="2"/>
    <x v="1"/>
    <x v="0"/>
  </r>
  <r>
    <x v="1"/>
    <x v="1"/>
    <x v="1"/>
    <x v="3"/>
    <x v="19"/>
    <x v="2"/>
    <x v="1"/>
    <x v="2"/>
    <x v="3"/>
    <x v="1"/>
  </r>
  <r>
    <x v="4"/>
    <x v="0"/>
    <x v="1"/>
    <x v="3"/>
    <x v="20"/>
    <x v="2"/>
    <x v="2"/>
    <x v="0"/>
    <x v="3"/>
    <x v="0"/>
  </r>
  <r>
    <x v="0"/>
    <x v="0"/>
    <x v="0"/>
    <x v="15"/>
    <x v="21"/>
    <x v="2"/>
    <x v="2"/>
    <x v="1"/>
    <x v="11"/>
    <x v="0"/>
  </r>
  <r>
    <x v="4"/>
    <x v="2"/>
    <x v="0"/>
    <x v="16"/>
    <x v="22"/>
    <x v="0"/>
    <x v="1"/>
    <x v="2"/>
    <x v="12"/>
    <x v="0"/>
  </r>
  <r>
    <x v="3"/>
    <x v="2"/>
    <x v="1"/>
    <x v="17"/>
    <x v="23"/>
    <x v="3"/>
    <x v="1"/>
    <x v="1"/>
    <x v="13"/>
    <x v="1"/>
  </r>
  <r>
    <x v="0"/>
    <x v="2"/>
    <x v="0"/>
    <x v="18"/>
    <x v="24"/>
    <x v="1"/>
    <x v="1"/>
    <x v="1"/>
    <x v="14"/>
    <x v="0"/>
  </r>
  <r>
    <x v="1"/>
    <x v="3"/>
    <x v="1"/>
    <x v="19"/>
    <x v="25"/>
    <x v="0"/>
    <x v="2"/>
    <x v="1"/>
    <x v="3"/>
    <x v="1"/>
  </r>
  <r>
    <x v="4"/>
    <x v="2"/>
    <x v="1"/>
    <x v="20"/>
    <x v="26"/>
    <x v="1"/>
    <x v="0"/>
    <x v="1"/>
    <x v="0"/>
    <x v="1"/>
  </r>
  <r>
    <x v="1"/>
    <x v="3"/>
    <x v="0"/>
    <x v="16"/>
    <x v="27"/>
    <x v="3"/>
    <x v="0"/>
    <x v="2"/>
    <x v="1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9BDE59-F1EC-4B1A-9FD3-E2789532A495}" name="피벗 테이블1" cacheId="1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10">
    <pivotField compact="0" subtotalTop="0" showAll="0"/>
    <pivotField axis="axisPage" compact="0" subtotalTop="0" showAll="0">
      <items count="5">
        <item x="2"/>
        <item x="0"/>
        <item x="3"/>
        <item x="1"/>
        <item t="default"/>
      </items>
    </pivotField>
    <pivotField axis="axisRow" compact="0" subtotalTop="0" showAll="0">
      <items count="3">
        <item x="0"/>
        <item x="1"/>
        <item t="default"/>
      </items>
    </pivotField>
    <pivotField dataField="1" compact="0" subtotalTop="0" showAll="0"/>
    <pivotField compact="0" subtotalTop="0" showAll="0"/>
    <pivotField compact="0" subtotalTop="0" showAll="0"/>
    <pivotField axis="axisRow" compact="0" subtotalTop="0" showAll="0" sortType="descending">
      <items count="4">
        <item x="0"/>
        <item x="1"/>
        <item x="2"/>
        <item t="default"/>
      </items>
    </pivotField>
    <pivotField compact="0" subtotalTop="0" showAll="0"/>
    <pivotField dataField="1" compact="0" subtotalTop="0" showAll="0"/>
    <pivotField compact="0" subtotalTop="0" showAll="0"/>
  </pivotFields>
  <rowFields count="2">
    <field x="2"/>
    <field x="6"/>
  </rowFields>
  <rowItems count="11">
    <i>
      <x/>
    </i>
    <i r="1">
      <x/>
    </i>
    <i r="1">
      <x v="1"/>
    </i>
    <i r="1">
      <x v="2"/>
    </i>
    <i t="default">
      <x/>
    </i>
    <i>
      <x v="1"/>
    </i>
    <i r="1">
      <x/>
    </i>
    <i r="1">
      <x v="1"/>
    </i>
    <i r="1">
      <x v="2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합계 : 전체거래액" fld="3" baseField="2" baseItem="0" numFmtId="179"/>
    <dataField name="합계 : 거래수수료" fld="8" baseField="2" baseItem="0" numFmtId="179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29AEDE-1A4D-48ED-B1C0-079E1E6C56B5}" name="표1" displayName="표1" ref="A1:J6" totalsRowShown="0">
  <autoFilter ref="A1:J6" xr:uid="{B529AEDE-1A4D-48ED-B1C0-079E1E6C56B5}"/>
  <tableColumns count="10">
    <tableColumn id="1" xr3:uid="{3993DD51-2912-46F3-B365-38BB4B7A8E03}" name="농작물"/>
    <tableColumn id="2" xr3:uid="{3C8D53E5-6B7F-4EB7-822C-D541CED7354D}" name="생산지"/>
    <tableColumn id="3" xr3:uid="{41BAD96D-665E-4D24-A629-9289EE3A839E}" name="계약종류"/>
    <tableColumn id="4" xr3:uid="{357D8288-1ACC-41DE-AF6B-C1DEB9C1915A}" name="전체거래액"/>
    <tableColumn id="5" xr3:uid="{2B8EA7F1-FFF7-4222-B433-10475EF53F94}" name="재배면적(㎡)"/>
    <tableColumn id="6" xr3:uid="{79317597-5E1D-45D4-BB74-F1605CD38352}" name="재배시기"/>
    <tableColumn id="7" xr3:uid="{80DFCB0F-C49F-4068-AE41-D0C5212F27B1}" name="등급"/>
    <tableColumn id="8" xr3:uid="{9595640C-3516-44DB-BA9B-6B0B667ADAD8}" name="사용비료"/>
    <tableColumn id="9" xr3:uid="{406F49D4-F7BC-4E26-9219-9E3D64EF9724}" name="거래수수료"/>
    <tableColumn id="10" xr3:uid="{0CC5F284-C675-4FCD-B918-58A0EB4D4180}" name="규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40"/>
  <sheetViews>
    <sheetView topLeftCell="A16" workbookViewId="0">
      <selection activeCell="J24" sqref="J24"/>
    </sheetView>
  </sheetViews>
  <sheetFormatPr defaultRowHeight="17.399999999999999" x14ac:dyDescent="0.4"/>
  <cols>
    <col min="1" max="2" width="7.09765625" bestFit="1" customWidth="1"/>
    <col min="3" max="3" width="10" bestFit="1" customWidth="1"/>
    <col min="4" max="4" width="14.09765625" bestFit="1" customWidth="1"/>
    <col min="5" max="5" width="12.3984375" bestFit="1" customWidth="1"/>
    <col min="7" max="7" width="5.19921875" bestFit="1" customWidth="1"/>
    <col min="8" max="8" width="11" bestFit="1" customWidth="1"/>
  </cols>
  <sheetData>
    <row r="1" spans="1:8" x14ac:dyDescent="0.4">
      <c r="A1" t="s">
        <v>0</v>
      </c>
    </row>
    <row r="2" spans="1:8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 t="s">
        <v>9</v>
      </c>
      <c r="B3" s="2" t="s">
        <v>10</v>
      </c>
      <c r="C3" s="2" t="s">
        <v>11</v>
      </c>
      <c r="D3" s="3">
        <v>53000000</v>
      </c>
      <c r="E3" s="4">
        <v>3811</v>
      </c>
      <c r="F3" s="2" t="s">
        <v>12</v>
      </c>
      <c r="G3" s="2" t="s">
        <v>13</v>
      </c>
      <c r="H3" s="4">
        <v>100000</v>
      </c>
    </row>
    <row r="4" spans="1:8" x14ac:dyDescent="0.4">
      <c r="A4" s="2" t="s">
        <v>14</v>
      </c>
      <c r="B4" s="2" t="s">
        <v>15</v>
      </c>
      <c r="C4" s="2" t="s">
        <v>11</v>
      </c>
      <c r="D4" s="3">
        <v>32000000</v>
      </c>
      <c r="E4" s="4">
        <v>2403</v>
      </c>
      <c r="F4" s="2" t="s">
        <v>12</v>
      </c>
      <c r="G4" s="2" t="s">
        <v>16</v>
      </c>
      <c r="H4" s="4">
        <v>90000</v>
      </c>
    </row>
    <row r="5" spans="1:8" x14ac:dyDescent="0.4">
      <c r="A5" s="2" t="s">
        <v>17</v>
      </c>
      <c r="B5" s="2" t="s">
        <v>15</v>
      </c>
      <c r="C5" s="2" t="s">
        <v>11</v>
      </c>
      <c r="D5" s="3">
        <v>22000000</v>
      </c>
      <c r="E5" s="4">
        <v>2006</v>
      </c>
      <c r="F5" s="2" t="s">
        <v>18</v>
      </c>
      <c r="G5" s="2" t="s">
        <v>19</v>
      </c>
      <c r="H5" s="4">
        <v>66000</v>
      </c>
    </row>
    <row r="6" spans="1:8" x14ac:dyDescent="0.4">
      <c r="A6" s="2" t="s">
        <v>17</v>
      </c>
      <c r="B6" s="2" t="s">
        <v>10</v>
      </c>
      <c r="C6" s="2" t="s">
        <v>20</v>
      </c>
      <c r="D6" s="3">
        <v>34000000</v>
      </c>
      <c r="E6" s="4">
        <v>1892</v>
      </c>
      <c r="F6" s="2" t="s">
        <v>18</v>
      </c>
      <c r="G6" s="2" t="s">
        <v>19</v>
      </c>
      <c r="H6" s="4">
        <v>120000</v>
      </c>
    </row>
    <row r="7" spans="1:8" x14ac:dyDescent="0.4">
      <c r="A7" s="2" t="s">
        <v>21</v>
      </c>
      <c r="B7" s="2" t="s">
        <v>22</v>
      </c>
      <c r="C7" s="2" t="s">
        <v>20</v>
      </c>
      <c r="D7" s="3">
        <v>28000000</v>
      </c>
      <c r="E7" s="4">
        <v>1801</v>
      </c>
      <c r="F7" s="2" t="s">
        <v>23</v>
      </c>
      <c r="G7" s="2" t="s">
        <v>19</v>
      </c>
      <c r="H7" s="4">
        <v>112000</v>
      </c>
    </row>
    <row r="8" spans="1:8" x14ac:dyDescent="0.4">
      <c r="A8" s="2" t="s">
        <v>24</v>
      </c>
      <c r="B8" s="2" t="s">
        <v>10</v>
      </c>
      <c r="C8" s="2" t="s">
        <v>20</v>
      </c>
      <c r="D8" s="3">
        <v>46000000</v>
      </c>
      <c r="E8" s="4">
        <v>1915</v>
      </c>
      <c r="F8" s="2" t="s">
        <v>23</v>
      </c>
      <c r="G8" s="2" t="s">
        <v>16</v>
      </c>
      <c r="H8" s="4">
        <v>92000</v>
      </c>
    </row>
    <row r="9" spans="1:8" x14ac:dyDescent="0.4">
      <c r="A9" s="2" t="s">
        <v>24</v>
      </c>
      <c r="B9" s="2" t="s">
        <v>15</v>
      </c>
      <c r="C9" s="2" t="s">
        <v>20</v>
      </c>
      <c r="D9" s="3">
        <v>54000000</v>
      </c>
      <c r="E9" s="4">
        <v>2800</v>
      </c>
      <c r="F9" s="2" t="s">
        <v>25</v>
      </c>
      <c r="G9" s="2" t="s">
        <v>19</v>
      </c>
      <c r="H9" s="4">
        <v>108000</v>
      </c>
    </row>
    <row r="10" spans="1:8" x14ac:dyDescent="0.4">
      <c r="A10" s="2" t="s">
        <v>21</v>
      </c>
      <c r="B10" s="2" t="s">
        <v>26</v>
      </c>
      <c r="C10" s="2" t="s">
        <v>11</v>
      </c>
      <c r="D10" s="3">
        <v>32000000</v>
      </c>
      <c r="E10" s="4">
        <v>3701</v>
      </c>
      <c r="F10" s="2" t="s">
        <v>18</v>
      </c>
      <c r="G10" s="2" t="s">
        <v>19</v>
      </c>
      <c r="H10" s="4">
        <v>90000</v>
      </c>
    </row>
    <row r="11" spans="1:8" x14ac:dyDescent="0.4">
      <c r="A11" s="2" t="s">
        <v>9</v>
      </c>
      <c r="B11" s="2" t="s">
        <v>26</v>
      </c>
      <c r="C11" s="2" t="s">
        <v>20</v>
      </c>
      <c r="D11" s="3">
        <v>44000000</v>
      </c>
      <c r="E11" s="4">
        <v>4287</v>
      </c>
      <c r="F11" s="2" t="s">
        <v>25</v>
      </c>
      <c r="G11" s="2" t="s">
        <v>19</v>
      </c>
      <c r="H11" s="4">
        <v>120000</v>
      </c>
    </row>
    <row r="12" spans="1:8" x14ac:dyDescent="0.4">
      <c r="A12" s="2" t="s">
        <v>14</v>
      </c>
      <c r="B12" s="2" t="s">
        <v>10</v>
      </c>
      <c r="C12" s="2" t="s">
        <v>11</v>
      </c>
      <c r="D12" s="3">
        <v>24000000</v>
      </c>
      <c r="E12" s="4">
        <v>4480</v>
      </c>
      <c r="F12" s="2" t="s">
        <v>25</v>
      </c>
      <c r="G12" s="2" t="s">
        <v>16</v>
      </c>
      <c r="H12" s="4">
        <v>70000</v>
      </c>
    </row>
    <row r="13" spans="1:8" x14ac:dyDescent="0.4">
      <c r="A13" s="2" t="s">
        <v>17</v>
      </c>
      <c r="B13" s="2" t="s">
        <v>10</v>
      </c>
      <c r="C13" s="2" t="s">
        <v>20</v>
      </c>
      <c r="D13" s="3">
        <v>45000000</v>
      </c>
      <c r="E13" s="4">
        <v>4126</v>
      </c>
      <c r="F13" s="2" t="s">
        <v>23</v>
      </c>
      <c r="G13" s="2" t="s">
        <v>13</v>
      </c>
      <c r="H13" s="4">
        <v>90000</v>
      </c>
    </row>
    <row r="14" spans="1:8" x14ac:dyDescent="0.4">
      <c r="A14" s="2" t="s">
        <v>21</v>
      </c>
      <c r="B14" s="2" t="s">
        <v>15</v>
      </c>
      <c r="C14" s="2" t="s">
        <v>20</v>
      </c>
      <c r="D14" s="3">
        <v>38000000</v>
      </c>
      <c r="E14" s="4">
        <v>2350</v>
      </c>
      <c r="F14" s="2" t="s">
        <v>23</v>
      </c>
      <c r="G14" s="2" t="s">
        <v>16</v>
      </c>
      <c r="H14" s="4">
        <v>114000</v>
      </c>
    </row>
    <row r="15" spans="1:8" x14ac:dyDescent="0.4">
      <c r="A15" s="2" t="s">
        <v>21</v>
      </c>
      <c r="B15" s="2" t="s">
        <v>26</v>
      </c>
      <c r="C15" s="2" t="s">
        <v>20</v>
      </c>
      <c r="D15" s="3">
        <v>57000000</v>
      </c>
      <c r="E15" s="4">
        <v>4007</v>
      </c>
      <c r="F15" s="2" t="s">
        <v>23</v>
      </c>
      <c r="G15" s="2" t="s">
        <v>16</v>
      </c>
      <c r="H15" s="4">
        <v>114000</v>
      </c>
    </row>
    <row r="16" spans="1:8" x14ac:dyDescent="0.4">
      <c r="A16" s="2" t="s">
        <v>17</v>
      </c>
      <c r="B16" s="2" t="s">
        <v>15</v>
      </c>
      <c r="C16" s="2" t="s">
        <v>11</v>
      </c>
      <c r="D16" s="3">
        <v>58000000</v>
      </c>
      <c r="E16" s="4">
        <v>4204</v>
      </c>
      <c r="F16" s="2" t="s">
        <v>25</v>
      </c>
      <c r="G16" s="2" t="s">
        <v>13</v>
      </c>
      <c r="H16" s="4">
        <v>100000</v>
      </c>
    </row>
    <row r="17" spans="1:8" x14ac:dyDescent="0.4">
      <c r="A17" s="2" t="s">
        <v>9</v>
      </c>
      <c r="B17" s="2" t="s">
        <v>26</v>
      </c>
      <c r="C17" s="2" t="s">
        <v>20</v>
      </c>
      <c r="D17" s="3">
        <v>53000000</v>
      </c>
      <c r="E17" s="4">
        <v>2456</v>
      </c>
      <c r="F17" s="2" t="s">
        <v>18</v>
      </c>
      <c r="G17" s="2" t="s">
        <v>19</v>
      </c>
      <c r="H17" s="4">
        <v>106000</v>
      </c>
    </row>
    <row r="18" spans="1:8" x14ac:dyDescent="0.4">
      <c r="A18" s="2" t="s">
        <v>14</v>
      </c>
      <c r="B18" s="2" t="s">
        <v>10</v>
      </c>
      <c r="C18" s="2" t="s">
        <v>20</v>
      </c>
      <c r="D18" s="3">
        <v>39000000</v>
      </c>
      <c r="E18" s="4">
        <v>3541</v>
      </c>
      <c r="F18" s="2" t="s">
        <v>23</v>
      </c>
      <c r="G18" s="2" t="s">
        <v>19</v>
      </c>
      <c r="H18" s="4">
        <v>117000</v>
      </c>
    </row>
    <row r="19" spans="1:8" x14ac:dyDescent="0.4">
      <c r="A19" s="2" t="s">
        <v>17</v>
      </c>
      <c r="B19" s="2" t="s">
        <v>26</v>
      </c>
      <c r="C19" s="2" t="s">
        <v>11</v>
      </c>
      <c r="D19" s="3">
        <v>34000000</v>
      </c>
      <c r="E19" s="4">
        <v>2496</v>
      </c>
      <c r="F19" s="2" t="s">
        <v>23</v>
      </c>
      <c r="G19" s="2" t="s">
        <v>13</v>
      </c>
      <c r="H19" s="4">
        <v>90000</v>
      </c>
    </row>
    <row r="20" spans="1:8" x14ac:dyDescent="0.4">
      <c r="A20" s="2" t="s">
        <v>9</v>
      </c>
      <c r="B20" s="2" t="s">
        <v>22</v>
      </c>
      <c r="C20" s="2" t="s">
        <v>20</v>
      </c>
      <c r="D20" s="3">
        <v>32000000</v>
      </c>
      <c r="E20" s="4">
        <v>3749</v>
      </c>
      <c r="F20" s="2" t="s">
        <v>25</v>
      </c>
      <c r="G20" s="2" t="s">
        <v>16</v>
      </c>
      <c r="H20" s="4">
        <v>120000</v>
      </c>
    </row>
    <row r="21" spans="1:8" x14ac:dyDescent="0.4">
      <c r="A21" s="2" t="s">
        <v>17</v>
      </c>
      <c r="B21" s="2" t="s">
        <v>15</v>
      </c>
      <c r="C21" s="2" t="s">
        <v>11</v>
      </c>
      <c r="D21" s="3">
        <v>31000000</v>
      </c>
      <c r="E21" s="4">
        <v>3016</v>
      </c>
      <c r="F21" s="2" t="s">
        <v>23</v>
      </c>
      <c r="G21" s="2" t="s">
        <v>13</v>
      </c>
      <c r="H21" s="4">
        <v>90000</v>
      </c>
    </row>
    <row r="22" spans="1:8" x14ac:dyDescent="0.4">
      <c r="A22" s="2" t="s">
        <v>14</v>
      </c>
      <c r="B22" s="2" t="s">
        <v>15</v>
      </c>
      <c r="C22" s="2" t="s">
        <v>20</v>
      </c>
      <c r="D22" s="3">
        <v>34000000</v>
      </c>
      <c r="E22" s="4">
        <v>2864</v>
      </c>
      <c r="F22" s="2" t="s">
        <v>23</v>
      </c>
      <c r="G22" s="2" t="s">
        <v>16</v>
      </c>
      <c r="H22" s="4">
        <v>120000</v>
      </c>
    </row>
    <row r="23" spans="1:8" x14ac:dyDescent="0.4">
      <c r="A23" s="2" t="s">
        <v>24</v>
      </c>
      <c r="B23" s="2" t="s">
        <v>10</v>
      </c>
      <c r="C23" s="2" t="s">
        <v>20</v>
      </c>
      <c r="D23" s="3">
        <v>34000000</v>
      </c>
      <c r="E23" s="4">
        <v>3562</v>
      </c>
      <c r="F23" s="2" t="s">
        <v>23</v>
      </c>
      <c r="G23" s="2" t="s">
        <v>19</v>
      </c>
      <c r="H23" s="4">
        <v>120000</v>
      </c>
    </row>
    <row r="24" spans="1:8" x14ac:dyDescent="0.4">
      <c r="A24" s="2" t="s">
        <v>9</v>
      </c>
      <c r="B24" s="2" t="s">
        <v>10</v>
      </c>
      <c r="C24" s="2" t="s">
        <v>11</v>
      </c>
      <c r="D24" s="3">
        <v>27000000</v>
      </c>
      <c r="E24" s="4">
        <v>3141</v>
      </c>
      <c r="F24" s="2" t="s">
        <v>23</v>
      </c>
      <c r="G24" s="2" t="s">
        <v>19</v>
      </c>
      <c r="H24" s="4">
        <v>81000</v>
      </c>
    </row>
    <row r="25" spans="1:8" x14ac:dyDescent="0.4">
      <c r="A25" s="2" t="s">
        <v>24</v>
      </c>
      <c r="B25" s="2" t="s">
        <v>22</v>
      </c>
      <c r="C25" s="2" t="s">
        <v>11</v>
      </c>
      <c r="D25" s="3">
        <v>49000000</v>
      </c>
      <c r="E25" s="4">
        <v>3869</v>
      </c>
      <c r="F25" s="2" t="s">
        <v>12</v>
      </c>
      <c r="G25" s="2" t="s">
        <v>16</v>
      </c>
      <c r="H25" s="4">
        <v>98000</v>
      </c>
    </row>
    <row r="26" spans="1:8" x14ac:dyDescent="0.4">
      <c r="A26" s="2" t="s">
        <v>21</v>
      </c>
      <c r="B26" s="2" t="s">
        <v>22</v>
      </c>
      <c r="C26" s="2" t="s">
        <v>20</v>
      </c>
      <c r="D26" s="3">
        <v>29000000</v>
      </c>
      <c r="E26" s="4">
        <v>1870</v>
      </c>
      <c r="F26" s="2" t="s">
        <v>25</v>
      </c>
      <c r="G26" s="2" t="s">
        <v>16</v>
      </c>
      <c r="H26" s="4">
        <v>116000</v>
      </c>
    </row>
    <row r="27" spans="1:8" x14ac:dyDescent="0.4">
      <c r="A27" s="2" t="s">
        <v>9</v>
      </c>
      <c r="B27" s="2" t="s">
        <v>22</v>
      </c>
      <c r="C27" s="2" t="s">
        <v>11</v>
      </c>
      <c r="D27" s="3">
        <v>37000000</v>
      </c>
      <c r="E27" s="4">
        <v>3969</v>
      </c>
      <c r="F27" s="2" t="s">
        <v>18</v>
      </c>
      <c r="G27" s="2" t="s">
        <v>16</v>
      </c>
      <c r="H27" s="4">
        <v>74000</v>
      </c>
    </row>
    <row r="28" spans="1:8" x14ac:dyDescent="0.4">
      <c r="A28" s="2" t="s">
        <v>14</v>
      </c>
      <c r="B28" s="2" t="s">
        <v>26</v>
      </c>
      <c r="C28" s="2" t="s">
        <v>20</v>
      </c>
      <c r="D28" s="3">
        <v>30000000</v>
      </c>
      <c r="E28" s="4">
        <v>3000</v>
      </c>
      <c r="F28" s="2" t="s">
        <v>12</v>
      </c>
      <c r="G28" s="2" t="s">
        <v>19</v>
      </c>
      <c r="H28" s="4">
        <v>120000</v>
      </c>
    </row>
    <row r="29" spans="1:8" x14ac:dyDescent="0.4">
      <c r="A29" s="2" t="s">
        <v>24</v>
      </c>
      <c r="B29" s="2" t="s">
        <v>22</v>
      </c>
      <c r="C29" s="2" t="s">
        <v>20</v>
      </c>
      <c r="D29" s="3">
        <v>25000000</v>
      </c>
      <c r="E29" s="4">
        <v>2193</v>
      </c>
      <c r="F29" s="2" t="s">
        <v>18</v>
      </c>
      <c r="G29" s="2" t="s">
        <v>13</v>
      </c>
      <c r="H29" s="4">
        <v>100000</v>
      </c>
    </row>
    <row r="30" spans="1:8" x14ac:dyDescent="0.4">
      <c r="A30" s="2" t="s">
        <v>14</v>
      </c>
      <c r="B30" s="2" t="s">
        <v>26</v>
      </c>
      <c r="C30" s="2" t="s">
        <v>11</v>
      </c>
      <c r="D30" s="3">
        <v>49000000</v>
      </c>
      <c r="E30" s="4">
        <v>2051</v>
      </c>
      <c r="F30" s="2" t="s">
        <v>25</v>
      </c>
      <c r="G30" s="2" t="s">
        <v>13</v>
      </c>
      <c r="H30" s="4">
        <v>98000</v>
      </c>
    </row>
    <row r="32" spans="1:8" x14ac:dyDescent="0.4">
      <c r="A32" s="48" t="s">
        <v>192</v>
      </c>
    </row>
    <row r="33" spans="1:8" x14ac:dyDescent="0.4">
      <c r="A33" t="b">
        <f>AND(_xlfn.RANK.EQ(D3,$D$3:$D$30,1)&lt;=10,OR(A3="마늘",A3="양파"))</f>
        <v>0</v>
      </c>
    </row>
    <row r="35" spans="1:8" x14ac:dyDescent="0.4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 x14ac:dyDescent="0.4">
      <c r="A36" s="2" t="s">
        <v>17</v>
      </c>
      <c r="B36" s="2" t="s">
        <v>15</v>
      </c>
      <c r="C36" s="2" t="s">
        <v>11</v>
      </c>
      <c r="D36" s="3">
        <v>22000000</v>
      </c>
      <c r="E36" s="4">
        <v>2006</v>
      </c>
      <c r="F36" s="2" t="s">
        <v>18</v>
      </c>
      <c r="G36" s="2" t="s">
        <v>19</v>
      </c>
      <c r="H36" s="4">
        <v>66000</v>
      </c>
    </row>
    <row r="37" spans="1:8" x14ac:dyDescent="0.4">
      <c r="A37" s="2" t="s">
        <v>21</v>
      </c>
      <c r="B37" s="2" t="s">
        <v>22</v>
      </c>
      <c r="C37" s="2" t="s">
        <v>20</v>
      </c>
      <c r="D37" s="3">
        <v>28000000</v>
      </c>
      <c r="E37" s="4">
        <v>1801</v>
      </c>
      <c r="F37" s="2" t="s">
        <v>23</v>
      </c>
      <c r="G37" s="2" t="s">
        <v>19</v>
      </c>
      <c r="H37" s="4">
        <v>112000</v>
      </c>
    </row>
    <row r="38" spans="1:8" x14ac:dyDescent="0.4">
      <c r="A38" s="2" t="s">
        <v>21</v>
      </c>
      <c r="B38" s="2" t="s">
        <v>26</v>
      </c>
      <c r="C38" s="2" t="s">
        <v>11</v>
      </c>
      <c r="D38" s="3">
        <v>32000000</v>
      </c>
      <c r="E38" s="4">
        <v>3701</v>
      </c>
      <c r="F38" s="2" t="s">
        <v>18</v>
      </c>
      <c r="G38" s="2" t="s">
        <v>19</v>
      </c>
      <c r="H38" s="4">
        <v>90000</v>
      </c>
    </row>
    <row r="39" spans="1:8" x14ac:dyDescent="0.4">
      <c r="A39" s="2" t="s">
        <v>17</v>
      </c>
      <c r="B39" s="2" t="s">
        <v>15</v>
      </c>
      <c r="C39" s="2" t="s">
        <v>11</v>
      </c>
      <c r="D39" s="3">
        <v>31000000</v>
      </c>
      <c r="E39" s="4">
        <v>3016</v>
      </c>
      <c r="F39" s="2" t="s">
        <v>23</v>
      </c>
      <c r="G39" s="2" t="s">
        <v>13</v>
      </c>
      <c r="H39" s="4">
        <v>90000</v>
      </c>
    </row>
    <row r="40" spans="1:8" x14ac:dyDescent="0.4">
      <c r="A40" s="2" t="s">
        <v>21</v>
      </c>
      <c r="B40" s="2" t="s">
        <v>22</v>
      </c>
      <c r="C40" s="2" t="s">
        <v>20</v>
      </c>
      <c r="D40" s="3">
        <v>29000000</v>
      </c>
      <c r="E40" s="4">
        <v>1870</v>
      </c>
      <c r="F40" s="2" t="s">
        <v>25</v>
      </c>
      <c r="G40" s="2" t="s">
        <v>16</v>
      </c>
      <c r="H40" s="4">
        <v>116000</v>
      </c>
    </row>
  </sheetData>
  <phoneticPr fontId="1" type="noConversion"/>
  <conditionalFormatting sqref="A3:H30">
    <cfRule type="expression" dxfId="0" priority="1">
      <formula>AND(ISODD(QUOTIENT($E3,1000)),$G3="A")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B51F-83B8-4904-A8D9-FE45489FD765}">
  <sheetPr codeName="Sheet3"/>
  <dimension ref="A2:N51"/>
  <sheetViews>
    <sheetView topLeftCell="A28" workbookViewId="0">
      <selection activeCell="Q10" sqref="Q10"/>
    </sheetView>
  </sheetViews>
  <sheetFormatPr defaultRowHeight="17.399999999999999" x14ac:dyDescent="0.4"/>
  <cols>
    <col min="1" max="1" width="10.19921875" customWidth="1"/>
    <col min="2" max="2" width="11.09765625" bestFit="1" customWidth="1"/>
    <col min="3" max="3" width="8.3984375" customWidth="1"/>
    <col min="4" max="4" width="11" bestFit="1" customWidth="1"/>
    <col min="5" max="5" width="10.19921875" customWidth="1"/>
    <col min="6" max="6" width="12.3984375" bestFit="1" customWidth="1"/>
    <col min="7" max="7" width="6.5" customWidth="1"/>
    <col min="8" max="8" width="12.3984375" bestFit="1" customWidth="1"/>
    <col min="9" max="9" width="8.3984375" customWidth="1"/>
    <col min="10" max="10" width="12.3984375" bestFit="1" customWidth="1"/>
    <col min="11" max="12" width="10.19921875" customWidth="1"/>
    <col min="13" max="13" width="12.09765625" customWidth="1"/>
    <col min="14" max="14" width="9.69921875" bestFit="1" customWidth="1"/>
  </cols>
  <sheetData>
    <row r="2" spans="1:14" x14ac:dyDescent="0.4">
      <c r="A2" s="5" t="s">
        <v>27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 t="s">
        <v>38</v>
      </c>
      <c r="M2" s="5" t="s">
        <v>39</v>
      </c>
      <c r="N2" s="5" t="s">
        <v>40</v>
      </c>
    </row>
    <row r="3" spans="1:14" x14ac:dyDescent="0.4">
      <c r="A3" s="6">
        <v>1</v>
      </c>
      <c r="B3" s="7">
        <v>44311</v>
      </c>
      <c r="C3" s="6" t="s">
        <v>41</v>
      </c>
      <c r="D3" s="6" t="s">
        <v>42</v>
      </c>
      <c r="E3" s="6" t="s">
        <v>43</v>
      </c>
      <c r="F3" s="8">
        <v>750000</v>
      </c>
      <c r="G3" s="6">
        <v>1</v>
      </c>
      <c r="H3" s="8">
        <v>750000</v>
      </c>
      <c r="I3" s="9">
        <v>0.02</v>
      </c>
      <c r="J3" s="8">
        <v>15000</v>
      </c>
      <c r="K3" s="6" t="s">
        <v>44</v>
      </c>
      <c r="L3" s="6">
        <v>10</v>
      </c>
      <c r="M3" s="9">
        <v>0.05</v>
      </c>
      <c r="N3" s="8">
        <v>7000</v>
      </c>
    </row>
    <row r="4" spans="1:14" x14ac:dyDescent="0.4">
      <c r="A4" s="10">
        <v>2</v>
      </c>
      <c r="B4" s="11">
        <v>44312</v>
      </c>
      <c r="C4" s="10" t="s">
        <v>45</v>
      </c>
      <c r="D4" s="10" t="s">
        <v>46</v>
      </c>
      <c r="E4" s="10" t="s">
        <v>43</v>
      </c>
      <c r="F4" s="12">
        <v>650000</v>
      </c>
      <c r="G4" s="10">
        <v>12</v>
      </c>
      <c r="H4" s="12">
        <v>7800000</v>
      </c>
      <c r="I4" s="13">
        <v>0.01</v>
      </c>
      <c r="J4" s="12">
        <v>78000</v>
      </c>
      <c r="K4" s="10" t="s">
        <v>47</v>
      </c>
      <c r="L4" s="10">
        <v>10</v>
      </c>
      <c r="M4" s="13">
        <v>0.05</v>
      </c>
      <c r="N4" s="12">
        <v>5000</v>
      </c>
    </row>
    <row r="5" spans="1:14" x14ac:dyDescent="0.4">
      <c r="A5" s="14">
        <v>3</v>
      </c>
      <c r="B5" s="15">
        <v>44313</v>
      </c>
      <c r="C5" s="14" t="s">
        <v>48</v>
      </c>
      <c r="D5" s="14" t="s">
        <v>49</v>
      </c>
      <c r="E5" s="14" t="s">
        <v>50</v>
      </c>
      <c r="F5" s="16">
        <v>96000</v>
      </c>
      <c r="G5" s="14">
        <v>7</v>
      </c>
      <c r="H5" s="16">
        <v>672000</v>
      </c>
      <c r="I5" s="17">
        <v>0.04</v>
      </c>
      <c r="J5" s="16">
        <v>26880</v>
      </c>
      <c r="K5" s="14" t="s">
        <v>44</v>
      </c>
      <c r="L5" s="14">
        <v>3</v>
      </c>
      <c r="M5" s="17">
        <v>0</v>
      </c>
      <c r="N5" s="16">
        <v>7000</v>
      </c>
    </row>
    <row r="6" spans="1:14" x14ac:dyDescent="0.4">
      <c r="A6" s="10">
        <v>4</v>
      </c>
      <c r="B6" s="11">
        <v>44314</v>
      </c>
      <c r="C6" s="10" t="s">
        <v>51</v>
      </c>
      <c r="D6" s="10" t="s">
        <v>52</v>
      </c>
      <c r="E6" s="10" t="s">
        <v>50</v>
      </c>
      <c r="F6" s="12">
        <v>92000</v>
      </c>
      <c r="G6" s="10">
        <v>2</v>
      </c>
      <c r="H6" s="12">
        <v>184000</v>
      </c>
      <c r="I6" s="13">
        <v>0.04</v>
      </c>
      <c r="J6" s="12">
        <v>7360</v>
      </c>
      <c r="K6" s="10" t="s">
        <v>44</v>
      </c>
      <c r="L6" s="10">
        <v>3</v>
      </c>
      <c r="M6" s="13">
        <v>0</v>
      </c>
      <c r="N6" s="12">
        <v>3000</v>
      </c>
    </row>
    <row r="7" spans="1:14" x14ac:dyDescent="0.4">
      <c r="A7" s="14">
        <v>5</v>
      </c>
      <c r="B7" s="15">
        <v>44315</v>
      </c>
      <c r="C7" s="14" t="s">
        <v>53</v>
      </c>
      <c r="D7" s="14" t="s">
        <v>46</v>
      </c>
      <c r="E7" s="14" t="s">
        <v>43</v>
      </c>
      <c r="F7" s="16">
        <v>500000</v>
      </c>
      <c r="G7" s="14">
        <v>6</v>
      </c>
      <c r="H7" s="16">
        <v>3000000</v>
      </c>
      <c r="I7" s="17">
        <v>0.02</v>
      </c>
      <c r="J7" s="16">
        <v>60000</v>
      </c>
      <c r="K7" s="14" t="s">
        <v>47</v>
      </c>
      <c r="L7" s="14">
        <v>10</v>
      </c>
      <c r="M7" s="17">
        <v>0.05</v>
      </c>
      <c r="N7" s="16">
        <v>5000</v>
      </c>
    </row>
    <row r="8" spans="1:14" x14ac:dyDescent="0.4">
      <c r="A8" s="10">
        <v>6</v>
      </c>
      <c r="B8" s="11">
        <v>44316</v>
      </c>
      <c r="C8" s="10" t="s">
        <v>54</v>
      </c>
      <c r="D8" s="10" t="s">
        <v>55</v>
      </c>
      <c r="E8" s="10" t="s">
        <v>43</v>
      </c>
      <c r="F8" s="12">
        <v>110000</v>
      </c>
      <c r="G8" s="10">
        <v>6</v>
      </c>
      <c r="H8" s="12">
        <v>660000</v>
      </c>
      <c r="I8" s="13">
        <v>0.02</v>
      </c>
      <c r="J8" s="12">
        <v>13200</v>
      </c>
      <c r="K8" s="10" t="s">
        <v>56</v>
      </c>
      <c r="L8" s="10">
        <v>0</v>
      </c>
      <c r="M8" s="13">
        <v>0</v>
      </c>
      <c r="N8" s="12">
        <v>7000</v>
      </c>
    </row>
    <row r="9" spans="1:14" x14ac:dyDescent="0.4">
      <c r="A9" s="14">
        <v>7</v>
      </c>
      <c r="B9" s="15">
        <v>44317</v>
      </c>
      <c r="C9" s="14" t="s">
        <v>57</v>
      </c>
      <c r="D9" s="14" t="s">
        <v>58</v>
      </c>
      <c r="E9" s="14" t="s">
        <v>50</v>
      </c>
      <c r="F9" s="16">
        <v>110000</v>
      </c>
      <c r="G9" s="14">
        <v>9</v>
      </c>
      <c r="H9" s="16">
        <v>990000</v>
      </c>
      <c r="I9" s="17">
        <v>0.04</v>
      </c>
      <c r="J9" s="16">
        <v>39600</v>
      </c>
      <c r="K9" s="14" t="s">
        <v>47</v>
      </c>
      <c r="L9" s="14">
        <v>6</v>
      </c>
      <c r="M9" s="17">
        <v>0.05</v>
      </c>
      <c r="N9" s="16">
        <v>10000</v>
      </c>
    </row>
    <row r="10" spans="1:14" x14ac:dyDescent="0.4">
      <c r="A10" s="10">
        <v>8</v>
      </c>
      <c r="B10" s="11">
        <v>44318</v>
      </c>
      <c r="C10" s="10" t="s">
        <v>59</v>
      </c>
      <c r="D10" s="10" t="s">
        <v>60</v>
      </c>
      <c r="E10" s="10" t="s">
        <v>43</v>
      </c>
      <c r="F10" s="12">
        <v>450000</v>
      </c>
      <c r="G10" s="10">
        <v>2</v>
      </c>
      <c r="H10" s="12">
        <v>900000</v>
      </c>
      <c r="I10" s="13">
        <v>0.02</v>
      </c>
      <c r="J10" s="12">
        <v>18000</v>
      </c>
      <c r="K10" s="10" t="s">
        <v>44</v>
      </c>
      <c r="L10" s="10">
        <v>6</v>
      </c>
      <c r="M10" s="13">
        <v>0.05</v>
      </c>
      <c r="N10" s="12">
        <v>10000</v>
      </c>
    </row>
    <row r="11" spans="1:14" x14ac:dyDescent="0.4">
      <c r="A11" s="14">
        <v>9</v>
      </c>
      <c r="B11" s="15">
        <v>44319</v>
      </c>
      <c r="C11" s="14" t="s">
        <v>61</v>
      </c>
      <c r="D11" s="14" t="s">
        <v>62</v>
      </c>
      <c r="E11" s="14" t="s">
        <v>63</v>
      </c>
      <c r="F11" s="16">
        <v>160000</v>
      </c>
      <c r="G11" s="14">
        <v>6</v>
      </c>
      <c r="H11" s="16">
        <v>960000</v>
      </c>
      <c r="I11" s="17">
        <v>0.03</v>
      </c>
      <c r="J11" s="16">
        <v>28800</v>
      </c>
      <c r="K11" s="14" t="s">
        <v>44</v>
      </c>
      <c r="L11" s="14">
        <v>6</v>
      </c>
      <c r="M11" s="17">
        <v>0.05</v>
      </c>
      <c r="N11" s="16">
        <v>0</v>
      </c>
    </row>
    <row r="12" spans="1:14" x14ac:dyDescent="0.4">
      <c r="A12" s="10">
        <v>10</v>
      </c>
      <c r="B12" s="11">
        <v>44320</v>
      </c>
      <c r="C12" s="10" t="s">
        <v>64</v>
      </c>
      <c r="D12" s="10" t="s">
        <v>46</v>
      </c>
      <c r="E12" s="10" t="s">
        <v>43</v>
      </c>
      <c r="F12" s="12">
        <v>1250000</v>
      </c>
      <c r="G12" s="10">
        <v>5</v>
      </c>
      <c r="H12" s="12">
        <v>6250000</v>
      </c>
      <c r="I12" s="13">
        <v>0.05</v>
      </c>
      <c r="J12" s="12">
        <v>1375000</v>
      </c>
      <c r="K12" s="10" t="s">
        <v>44</v>
      </c>
      <c r="L12" s="10">
        <v>12</v>
      </c>
      <c r="M12" s="13">
        <v>0.05</v>
      </c>
      <c r="N12" s="12">
        <v>7000</v>
      </c>
    </row>
    <row r="13" spans="1:14" x14ac:dyDescent="0.4">
      <c r="A13" s="14">
        <v>11</v>
      </c>
      <c r="B13" s="15">
        <v>44330</v>
      </c>
      <c r="C13" s="14" t="s">
        <v>65</v>
      </c>
      <c r="D13" s="14" t="s">
        <v>62</v>
      </c>
      <c r="E13" s="14" t="s">
        <v>63</v>
      </c>
      <c r="F13" s="16">
        <v>150000</v>
      </c>
      <c r="G13" s="14">
        <v>2</v>
      </c>
      <c r="H13" s="16">
        <v>300000</v>
      </c>
      <c r="I13" s="17">
        <v>0.03</v>
      </c>
      <c r="J13" s="16">
        <v>9000</v>
      </c>
      <c r="K13" s="14" t="s">
        <v>44</v>
      </c>
      <c r="L13" s="14">
        <v>6</v>
      </c>
      <c r="M13" s="17">
        <v>0.05</v>
      </c>
      <c r="N13" s="16">
        <v>0</v>
      </c>
    </row>
    <row r="14" spans="1:14" x14ac:dyDescent="0.4">
      <c r="A14" s="10">
        <v>12</v>
      </c>
      <c r="B14" s="11">
        <v>44331</v>
      </c>
      <c r="C14" s="10" t="s">
        <v>66</v>
      </c>
      <c r="D14" s="10" t="s">
        <v>67</v>
      </c>
      <c r="E14" s="10" t="s">
        <v>50</v>
      </c>
      <c r="F14" s="12">
        <v>137000</v>
      </c>
      <c r="G14" s="10">
        <v>8</v>
      </c>
      <c r="H14" s="12">
        <v>1096000</v>
      </c>
      <c r="I14" s="13">
        <v>0.04</v>
      </c>
      <c r="J14" s="12">
        <v>43840</v>
      </c>
      <c r="K14" s="10" t="s">
        <v>47</v>
      </c>
      <c r="L14" s="10">
        <v>6</v>
      </c>
      <c r="M14" s="13">
        <v>0.05</v>
      </c>
      <c r="N14" s="12">
        <v>7000</v>
      </c>
    </row>
    <row r="15" spans="1:14" x14ac:dyDescent="0.4">
      <c r="A15" s="14">
        <v>13</v>
      </c>
      <c r="B15" s="15">
        <v>44332</v>
      </c>
      <c r="C15" s="14" t="s">
        <v>68</v>
      </c>
      <c r="D15" s="14" t="s">
        <v>67</v>
      </c>
      <c r="E15" s="14" t="s">
        <v>50</v>
      </c>
      <c r="F15" s="16">
        <v>131000</v>
      </c>
      <c r="G15" s="14">
        <v>7</v>
      </c>
      <c r="H15" s="16">
        <v>917000</v>
      </c>
      <c r="I15" s="17">
        <v>0.04</v>
      </c>
      <c r="J15" s="16">
        <v>36680</v>
      </c>
      <c r="K15" s="14" t="s">
        <v>44</v>
      </c>
      <c r="L15" s="14">
        <v>6</v>
      </c>
      <c r="M15" s="17">
        <v>0.05</v>
      </c>
      <c r="N15" s="16">
        <v>5000</v>
      </c>
    </row>
    <row r="16" spans="1:14" x14ac:dyDescent="0.4">
      <c r="A16" s="10">
        <v>14</v>
      </c>
      <c r="B16" s="11">
        <v>44333</v>
      </c>
      <c r="C16" s="10" t="s">
        <v>69</v>
      </c>
      <c r="D16" s="10" t="s">
        <v>58</v>
      </c>
      <c r="E16" s="10" t="s">
        <v>50</v>
      </c>
      <c r="F16" s="12">
        <v>86000</v>
      </c>
      <c r="G16" s="10">
        <v>5</v>
      </c>
      <c r="H16" s="12">
        <v>430000</v>
      </c>
      <c r="I16" s="13">
        <v>0.04</v>
      </c>
      <c r="J16" s="12">
        <v>17200</v>
      </c>
      <c r="K16" s="10" t="s">
        <v>47</v>
      </c>
      <c r="L16" s="10">
        <v>3</v>
      </c>
      <c r="M16" s="13">
        <v>0</v>
      </c>
      <c r="N16" s="12">
        <v>10000</v>
      </c>
    </row>
    <row r="17" spans="1:14" x14ac:dyDescent="0.4">
      <c r="A17" s="14">
        <v>15</v>
      </c>
      <c r="B17" s="15">
        <v>44334</v>
      </c>
      <c r="C17" s="14" t="s">
        <v>70</v>
      </c>
      <c r="D17" s="14" t="s">
        <v>71</v>
      </c>
      <c r="E17" s="14" t="s">
        <v>63</v>
      </c>
      <c r="F17" s="16">
        <v>130000</v>
      </c>
      <c r="G17" s="14">
        <v>3</v>
      </c>
      <c r="H17" s="16">
        <v>390000</v>
      </c>
      <c r="I17" s="17">
        <v>0.03</v>
      </c>
      <c r="J17" s="16">
        <v>11700</v>
      </c>
      <c r="K17" s="14" t="s">
        <v>47</v>
      </c>
      <c r="L17" s="14">
        <v>6</v>
      </c>
      <c r="M17" s="17">
        <v>0.05</v>
      </c>
      <c r="N17" s="16">
        <v>0</v>
      </c>
    </row>
    <row r="18" spans="1:14" x14ac:dyDescent="0.4">
      <c r="A18" s="10">
        <v>16</v>
      </c>
      <c r="B18" s="11">
        <v>44335</v>
      </c>
      <c r="C18" s="10" t="s">
        <v>72</v>
      </c>
      <c r="D18" s="10" t="s">
        <v>73</v>
      </c>
      <c r="E18" s="10" t="s">
        <v>50</v>
      </c>
      <c r="F18" s="12">
        <v>40000</v>
      </c>
      <c r="G18" s="10">
        <v>6</v>
      </c>
      <c r="H18" s="12">
        <v>240000</v>
      </c>
      <c r="I18" s="13">
        <v>0.04</v>
      </c>
      <c r="J18" s="12">
        <v>9600</v>
      </c>
      <c r="K18" s="10" t="s">
        <v>74</v>
      </c>
      <c r="L18" s="10">
        <v>0</v>
      </c>
      <c r="M18" s="13">
        <v>0.03</v>
      </c>
      <c r="N18" s="12">
        <v>7000</v>
      </c>
    </row>
    <row r="19" spans="1:14" x14ac:dyDescent="0.4">
      <c r="A19" s="14">
        <v>17</v>
      </c>
      <c r="B19" s="15">
        <v>44336</v>
      </c>
      <c r="C19" s="14" t="s">
        <v>75</v>
      </c>
      <c r="D19" s="14" t="s">
        <v>76</v>
      </c>
      <c r="E19" s="14" t="s">
        <v>50</v>
      </c>
      <c r="F19" s="16">
        <v>40000</v>
      </c>
      <c r="G19" s="14">
        <v>3</v>
      </c>
      <c r="H19" s="16">
        <v>120000</v>
      </c>
      <c r="I19" s="17">
        <v>0.04</v>
      </c>
      <c r="J19" s="16">
        <v>4800</v>
      </c>
      <c r="K19" s="14" t="s">
        <v>74</v>
      </c>
      <c r="L19" s="14">
        <v>0</v>
      </c>
      <c r="M19" s="17">
        <v>0.03</v>
      </c>
      <c r="N19" s="16">
        <v>5000</v>
      </c>
    </row>
    <row r="20" spans="1:14" x14ac:dyDescent="0.4">
      <c r="A20" s="10">
        <v>18</v>
      </c>
      <c r="B20" s="11">
        <v>44337</v>
      </c>
      <c r="C20" s="10" t="s">
        <v>77</v>
      </c>
      <c r="D20" s="10" t="s">
        <v>42</v>
      </c>
      <c r="E20" s="10" t="s">
        <v>43</v>
      </c>
      <c r="F20" s="12">
        <v>800000</v>
      </c>
      <c r="G20" s="10">
        <v>5</v>
      </c>
      <c r="H20" s="12">
        <v>4000000</v>
      </c>
      <c r="I20" s="13">
        <v>0.02</v>
      </c>
      <c r="J20" s="12">
        <v>80000</v>
      </c>
      <c r="K20" s="10" t="s">
        <v>74</v>
      </c>
      <c r="L20" s="10">
        <v>10</v>
      </c>
      <c r="M20" s="13">
        <v>0.05</v>
      </c>
      <c r="N20" s="12">
        <v>7000</v>
      </c>
    </row>
    <row r="21" spans="1:14" x14ac:dyDescent="0.4">
      <c r="A21" s="14">
        <v>19</v>
      </c>
      <c r="B21" s="15">
        <v>44338</v>
      </c>
      <c r="C21" s="14" t="s">
        <v>78</v>
      </c>
      <c r="D21" s="14" t="s">
        <v>79</v>
      </c>
      <c r="E21" s="14" t="s">
        <v>43</v>
      </c>
      <c r="F21" s="16">
        <v>800000</v>
      </c>
      <c r="G21" s="14">
        <v>7</v>
      </c>
      <c r="H21" s="16">
        <v>5600000</v>
      </c>
      <c r="I21" s="17">
        <v>0.02</v>
      </c>
      <c r="J21" s="16">
        <v>112000</v>
      </c>
      <c r="K21" s="14" t="s">
        <v>47</v>
      </c>
      <c r="L21" s="14">
        <v>10</v>
      </c>
      <c r="M21" s="17">
        <v>0.05</v>
      </c>
      <c r="N21" s="16">
        <v>5000</v>
      </c>
    </row>
    <row r="22" spans="1:14" x14ac:dyDescent="0.4">
      <c r="A22" s="10">
        <v>20</v>
      </c>
      <c r="B22" s="11">
        <v>44356</v>
      </c>
      <c r="C22" s="10" t="s">
        <v>80</v>
      </c>
      <c r="D22" s="10" t="s">
        <v>76</v>
      </c>
      <c r="E22" s="10" t="s">
        <v>50</v>
      </c>
      <c r="F22" s="12">
        <v>35000</v>
      </c>
      <c r="G22" s="10">
        <v>8</v>
      </c>
      <c r="H22" s="12">
        <v>280000</v>
      </c>
      <c r="I22" s="13">
        <v>0.04</v>
      </c>
      <c r="J22" s="12">
        <v>11200</v>
      </c>
      <c r="K22" s="10" t="s">
        <v>56</v>
      </c>
      <c r="L22" s="10">
        <v>0</v>
      </c>
      <c r="M22" s="13">
        <v>0</v>
      </c>
      <c r="N22" s="12">
        <v>5000</v>
      </c>
    </row>
    <row r="23" spans="1:14" x14ac:dyDescent="0.4">
      <c r="A23" s="14">
        <v>21</v>
      </c>
      <c r="B23" s="15">
        <v>44357</v>
      </c>
      <c r="C23" s="14" t="s">
        <v>81</v>
      </c>
      <c r="D23" s="14" t="s">
        <v>49</v>
      </c>
      <c r="E23" s="14" t="s">
        <v>50</v>
      </c>
      <c r="F23" s="16">
        <v>128000</v>
      </c>
      <c r="G23" s="14">
        <v>6</v>
      </c>
      <c r="H23" s="16">
        <v>768000</v>
      </c>
      <c r="I23" s="17">
        <v>0.04</v>
      </c>
      <c r="J23" s="16">
        <v>30720</v>
      </c>
      <c r="K23" s="14" t="s">
        <v>74</v>
      </c>
      <c r="L23" s="14">
        <v>6</v>
      </c>
      <c r="M23" s="17">
        <v>0.05</v>
      </c>
      <c r="N23" s="16">
        <v>7000</v>
      </c>
    </row>
    <row r="24" spans="1:14" x14ac:dyDescent="0.4">
      <c r="A24" s="10">
        <v>22</v>
      </c>
      <c r="B24" s="11">
        <v>44358</v>
      </c>
      <c r="C24" s="10" t="s">
        <v>82</v>
      </c>
      <c r="D24" s="10" t="s">
        <v>79</v>
      </c>
      <c r="E24" s="10" t="s">
        <v>43</v>
      </c>
      <c r="F24" s="12">
        <v>980000</v>
      </c>
      <c r="G24" s="10">
        <v>7</v>
      </c>
      <c r="H24" s="12">
        <v>6860000</v>
      </c>
      <c r="I24" s="13">
        <v>0.02</v>
      </c>
      <c r="J24" s="12">
        <v>137200</v>
      </c>
      <c r="K24" s="10" t="s">
        <v>44</v>
      </c>
      <c r="L24" s="10">
        <v>10</v>
      </c>
      <c r="M24" s="13">
        <v>0.05</v>
      </c>
      <c r="N24" s="12">
        <v>5000</v>
      </c>
    </row>
    <row r="25" spans="1:14" x14ac:dyDescent="0.4">
      <c r="A25" s="14">
        <v>23</v>
      </c>
      <c r="B25" s="15">
        <v>44359</v>
      </c>
      <c r="C25" s="14" t="s">
        <v>83</v>
      </c>
      <c r="D25" s="14" t="s">
        <v>60</v>
      </c>
      <c r="E25" s="14" t="s">
        <v>43</v>
      </c>
      <c r="F25" s="16">
        <v>380000</v>
      </c>
      <c r="G25" s="14">
        <v>5</v>
      </c>
      <c r="H25" s="16">
        <v>1900000</v>
      </c>
      <c r="I25" s="17">
        <v>0.02</v>
      </c>
      <c r="J25" s="16">
        <v>38000</v>
      </c>
      <c r="K25" s="14" t="s">
        <v>74</v>
      </c>
      <c r="L25" s="14">
        <v>6</v>
      </c>
      <c r="M25" s="17">
        <v>0.05</v>
      </c>
      <c r="N25" s="16">
        <v>10000</v>
      </c>
    </row>
    <row r="26" spans="1:14" x14ac:dyDescent="0.4">
      <c r="A26" s="10">
        <v>24</v>
      </c>
      <c r="B26" s="11">
        <v>44360</v>
      </c>
      <c r="C26" s="10" t="s">
        <v>84</v>
      </c>
      <c r="D26" s="10" t="s">
        <v>67</v>
      </c>
      <c r="E26" s="10" t="s">
        <v>50</v>
      </c>
      <c r="F26" s="12">
        <v>125000</v>
      </c>
      <c r="G26" s="10">
        <v>3</v>
      </c>
      <c r="H26" s="12">
        <v>375000</v>
      </c>
      <c r="I26" s="13">
        <v>0.04</v>
      </c>
      <c r="J26" s="12">
        <v>15000</v>
      </c>
      <c r="K26" s="10" t="s">
        <v>44</v>
      </c>
      <c r="L26" s="10">
        <v>6</v>
      </c>
      <c r="M26" s="13">
        <v>0.05</v>
      </c>
      <c r="N26" s="12">
        <v>5000</v>
      </c>
    </row>
    <row r="27" spans="1:14" x14ac:dyDescent="0.4">
      <c r="A27" s="14">
        <v>25</v>
      </c>
      <c r="B27" s="15">
        <v>44361</v>
      </c>
      <c r="C27" s="14" t="s">
        <v>85</v>
      </c>
      <c r="D27" s="14" t="s">
        <v>86</v>
      </c>
      <c r="E27" s="14" t="s">
        <v>63</v>
      </c>
      <c r="F27" s="16">
        <v>65000</v>
      </c>
      <c r="G27" s="14">
        <v>1</v>
      </c>
      <c r="H27" s="16">
        <v>65000</v>
      </c>
      <c r="I27" s="17">
        <v>0.03</v>
      </c>
      <c r="J27" s="16">
        <v>1950</v>
      </c>
      <c r="K27" s="14" t="s">
        <v>47</v>
      </c>
      <c r="L27" s="14">
        <v>3</v>
      </c>
      <c r="M27" s="17">
        <v>0</v>
      </c>
      <c r="N27" s="16">
        <v>0</v>
      </c>
    </row>
    <row r="28" spans="1:14" x14ac:dyDescent="0.4">
      <c r="A28" s="10">
        <v>26</v>
      </c>
      <c r="B28" s="11">
        <v>44362</v>
      </c>
      <c r="C28" s="10" t="s">
        <v>87</v>
      </c>
      <c r="D28" s="10" t="s">
        <v>73</v>
      </c>
      <c r="E28" s="10" t="s">
        <v>50</v>
      </c>
      <c r="F28" s="12">
        <v>60000</v>
      </c>
      <c r="G28" s="10">
        <v>2</v>
      </c>
      <c r="H28" s="12">
        <v>120000</v>
      </c>
      <c r="I28" s="13">
        <v>0.04</v>
      </c>
      <c r="J28" s="12">
        <v>4800</v>
      </c>
      <c r="K28" s="10" t="s">
        <v>44</v>
      </c>
      <c r="L28" s="10">
        <v>3</v>
      </c>
      <c r="M28" s="13">
        <v>0</v>
      </c>
      <c r="N28" s="12">
        <v>7000</v>
      </c>
    </row>
    <row r="29" spans="1:14" x14ac:dyDescent="0.4">
      <c r="A29" s="14">
        <v>27</v>
      </c>
      <c r="B29" s="15">
        <v>44363</v>
      </c>
      <c r="C29" s="14" t="s">
        <v>88</v>
      </c>
      <c r="D29" s="14" t="s">
        <v>76</v>
      </c>
      <c r="E29" s="14" t="s">
        <v>50</v>
      </c>
      <c r="F29" s="16">
        <v>55000</v>
      </c>
      <c r="G29" s="14">
        <v>8</v>
      </c>
      <c r="H29" s="16">
        <v>440000</v>
      </c>
      <c r="I29" s="17">
        <v>0.04</v>
      </c>
      <c r="J29" s="16">
        <v>17600</v>
      </c>
      <c r="K29" s="14" t="s">
        <v>44</v>
      </c>
      <c r="L29" s="14">
        <v>3</v>
      </c>
      <c r="M29" s="17">
        <v>0</v>
      </c>
      <c r="N29" s="16">
        <v>3000</v>
      </c>
    </row>
    <row r="30" spans="1:14" x14ac:dyDescent="0.4">
      <c r="A30" s="10">
        <v>28</v>
      </c>
      <c r="B30" s="11">
        <v>44364</v>
      </c>
      <c r="C30" s="10" t="s">
        <v>89</v>
      </c>
      <c r="D30" s="10" t="s">
        <v>71</v>
      </c>
      <c r="E30" s="10" t="s">
        <v>63</v>
      </c>
      <c r="F30" s="12">
        <v>112000</v>
      </c>
      <c r="G30" s="10">
        <v>12</v>
      </c>
      <c r="H30" s="12">
        <v>1344000</v>
      </c>
      <c r="I30" s="13">
        <v>0.03</v>
      </c>
      <c r="J30" s="12">
        <v>40320</v>
      </c>
      <c r="K30" s="10" t="s">
        <v>56</v>
      </c>
      <c r="L30" s="10">
        <v>0</v>
      </c>
      <c r="M30" s="13">
        <v>0</v>
      </c>
      <c r="N30" s="12">
        <v>0</v>
      </c>
    </row>
    <row r="31" spans="1:14" x14ac:dyDescent="0.4">
      <c r="A31" s="14">
        <v>29</v>
      </c>
      <c r="B31" s="15">
        <v>44365</v>
      </c>
      <c r="C31" s="14" t="s">
        <v>90</v>
      </c>
      <c r="D31" s="14" t="s">
        <v>52</v>
      </c>
      <c r="E31" s="14" t="s">
        <v>50</v>
      </c>
      <c r="F31" s="16">
        <v>100000</v>
      </c>
      <c r="G31" s="14">
        <v>5</v>
      </c>
      <c r="H31" s="16">
        <v>500000</v>
      </c>
      <c r="I31" s="17">
        <v>0.04</v>
      </c>
      <c r="J31" s="16">
        <v>20000</v>
      </c>
      <c r="K31" s="14" t="s">
        <v>44</v>
      </c>
      <c r="L31" s="14">
        <v>6</v>
      </c>
      <c r="M31" s="17">
        <v>0.05</v>
      </c>
      <c r="N31" s="16">
        <v>5000</v>
      </c>
    </row>
    <row r="32" spans="1:14" x14ac:dyDescent="0.4">
      <c r="A32" s="10">
        <v>30</v>
      </c>
      <c r="B32" s="11">
        <v>44366</v>
      </c>
      <c r="C32" s="10" t="s">
        <v>91</v>
      </c>
      <c r="D32" s="10" t="s">
        <v>49</v>
      </c>
      <c r="E32" s="10" t="s">
        <v>50</v>
      </c>
      <c r="F32" s="12">
        <v>100000</v>
      </c>
      <c r="G32" s="10">
        <v>15</v>
      </c>
      <c r="H32" s="12">
        <v>1500000</v>
      </c>
      <c r="I32" s="13">
        <v>0.04</v>
      </c>
      <c r="J32" s="12">
        <v>60000</v>
      </c>
      <c r="K32" s="10" t="s">
        <v>74</v>
      </c>
      <c r="L32" s="10">
        <v>6</v>
      </c>
      <c r="M32" s="13">
        <v>0.05</v>
      </c>
      <c r="N32" s="12">
        <v>10000</v>
      </c>
    </row>
    <row r="33" spans="1:14" x14ac:dyDescent="0.4">
      <c r="A33" s="14">
        <v>31</v>
      </c>
      <c r="B33" s="15">
        <v>44395</v>
      </c>
      <c r="C33" s="14" t="s">
        <v>92</v>
      </c>
      <c r="D33" s="14" t="s">
        <v>55</v>
      </c>
      <c r="E33" s="14" t="s">
        <v>43</v>
      </c>
      <c r="F33" s="16">
        <v>98000</v>
      </c>
      <c r="G33" s="14">
        <v>1</v>
      </c>
      <c r="H33" s="16">
        <v>98000</v>
      </c>
      <c r="I33" s="17">
        <v>0.02</v>
      </c>
      <c r="J33" s="16">
        <v>1960</v>
      </c>
      <c r="K33" s="14" t="s">
        <v>47</v>
      </c>
      <c r="L33" s="14">
        <v>3</v>
      </c>
      <c r="M33" s="17">
        <v>0</v>
      </c>
      <c r="N33" s="16">
        <v>5000</v>
      </c>
    </row>
    <row r="34" spans="1:14" x14ac:dyDescent="0.4">
      <c r="A34" s="10">
        <v>32</v>
      </c>
      <c r="B34" s="11">
        <v>44396</v>
      </c>
      <c r="C34" s="10" t="s">
        <v>93</v>
      </c>
      <c r="D34" s="10" t="s">
        <v>71</v>
      </c>
      <c r="E34" s="10" t="s">
        <v>63</v>
      </c>
      <c r="F34" s="12">
        <v>125800</v>
      </c>
      <c r="G34" s="10">
        <v>8</v>
      </c>
      <c r="H34" s="12">
        <v>1006400</v>
      </c>
      <c r="I34" s="13">
        <v>0.03</v>
      </c>
      <c r="J34" s="12">
        <v>30192</v>
      </c>
      <c r="K34" s="10" t="s">
        <v>47</v>
      </c>
      <c r="L34" s="10">
        <v>6</v>
      </c>
      <c r="M34" s="13">
        <v>0.05</v>
      </c>
      <c r="N34" s="12">
        <v>0</v>
      </c>
    </row>
    <row r="35" spans="1:14" x14ac:dyDescent="0.4">
      <c r="A35" s="14">
        <v>33</v>
      </c>
      <c r="B35" s="15">
        <v>44397</v>
      </c>
      <c r="C35" s="14" t="s">
        <v>94</v>
      </c>
      <c r="D35" s="14" t="s">
        <v>42</v>
      </c>
      <c r="E35" s="14" t="s">
        <v>43</v>
      </c>
      <c r="F35" s="16">
        <v>900000</v>
      </c>
      <c r="G35" s="14">
        <v>6</v>
      </c>
      <c r="H35" s="16">
        <v>5400000</v>
      </c>
      <c r="I35" s="17">
        <v>0.02</v>
      </c>
      <c r="J35" s="16">
        <v>108000</v>
      </c>
      <c r="K35" s="14" t="s">
        <v>74</v>
      </c>
      <c r="L35" s="14">
        <v>10</v>
      </c>
      <c r="M35" s="17">
        <v>0.05</v>
      </c>
      <c r="N35" s="16">
        <v>10000</v>
      </c>
    </row>
    <row r="36" spans="1:14" x14ac:dyDescent="0.4">
      <c r="A36" s="10">
        <v>34</v>
      </c>
      <c r="B36" s="11">
        <v>44398</v>
      </c>
      <c r="C36" s="10" t="s">
        <v>95</v>
      </c>
      <c r="D36" s="10" t="s">
        <v>79</v>
      </c>
      <c r="E36" s="10" t="s">
        <v>43</v>
      </c>
      <c r="F36" s="12">
        <v>850000</v>
      </c>
      <c r="G36" s="10">
        <v>7</v>
      </c>
      <c r="H36" s="12">
        <v>5950000</v>
      </c>
      <c r="I36" s="13">
        <v>0.02</v>
      </c>
      <c r="J36" s="12">
        <v>119000</v>
      </c>
      <c r="K36" s="10" t="s">
        <v>47</v>
      </c>
      <c r="L36" s="10">
        <v>10</v>
      </c>
      <c r="M36" s="13">
        <v>0.05</v>
      </c>
      <c r="N36" s="12">
        <v>5000</v>
      </c>
    </row>
    <row r="37" spans="1:14" x14ac:dyDescent="0.4">
      <c r="A37" s="14">
        <v>35</v>
      </c>
      <c r="B37" s="15">
        <v>44399</v>
      </c>
      <c r="C37" s="14" t="s">
        <v>96</v>
      </c>
      <c r="D37" s="14" t="s">
        <v>49</v>
      </c>
      <c r="E37" s="14" t="s">
        <v>50</v>
      </c>
      <c r="F37" s="16">
        <v>98000</v>
      </c>
      <c r="G37" s="14">
        <v>26</v>
      </c>
      <c r="H37" s="16">
        <v>2548000</v>
      </c>
      <c r="I37" s="17">
        <v>0.04</v>
      </c>
      <c r="J37" s="16">
        <v>101920</v>
      </c>
      <c r="K37" s="14" t="s">
        <v>74</v>
      </c>
      <c r="L37" s="14">
        <v>3</v>
      </c>
      <c r="M37" s="17">
        <v>0</v>
      </c>
      <c r="N37" s="16">
        <v>10000</v>
      </c>
    </row>
    <row r="38" spans="1:14" x14ac:dyDescent="0.4">
      <c r="A38" s="10">
        <v>36</v>
      </c>
      <c r="B38" s="11">
        <v>44400</v>
      </c>
      <c r="C38" s="10" t="s">
        <v>97</v>
      </c>
      <c r="D38" s="10" t="s">
        <v>58</v>
      </c>
      <c r="E38" s="10" t="s">
        <v>50</v>
      </c>
      <c r="F38" s="12">
        <v>92000</v>
      </c>
      <c r="G38" s="10">
        <v>20</v>
      </c>
      <c r="H38" s="12">
        <v>1840000</v>
      </c>
      <c r="I38" s="13">
        <v>0.04</v>
      </c>
      <c r="J38" s="12">
        <v>73600</v>
      </c>
      <c r="K38" s="10" t="s">
        <v>47</v>
      </c>
      <c r="L38" s="10">
        <v>3</v>
      </c>
      <c r="M38" s="13">
        <v>0</v>
      </c>
      <c r="N38" s="12">
        <v>15000</v>
      </c>
    </row>
    <row r="39" spans="1:14" x14ac:dyDescent="0.4">
      <c r="A39" s="14">
        <v>37</v>
      </c>
      <c r="B39" s="15">
        <v>44401</v>
      </c>
      <c r="C39" s="14" t="s">
        <v>98</v>
      </c>
      <c r="D39" s="14" t="s">
        <v>73</v>
      </c>
      <c r="E39" s="14" t="s">
        <v>50</v>
      </c>
      <c r="F39" s="16">
        <v>30000</v>
      </c>
      <c r="G39" s="14">
        <v>8</v>
      </c>
      <c r="H39" s="16">
        <v>240000</v>
      </c>
      <c r="I39" s="17">
        <v>0.04</v>
      </c>
      <c r="J39" s="16">
        <v>9600</v>
      </c>
      <c r="K39" s="14" t="s">
        <v>56</v>
      </c>
      <c r="L39" s="14">
        <v>0</v>
      </c>
      <c r="M39" s="17">
        <v>0</v>
      </c>
      <c r="N39" s="16">
        <v>7000</v>
      </c>
    </row>
    <row r="40" spans="1:14" x14ac:dyDescent="0.4">
      <c r="A40" s="10">
        <v>38</v>
      </c>
      <c r="B40" s="11">
        <v>44402</v>
      </c>
      <c r="C40" s="10" t="s">
        <v>99</v>
      </c>
      <c r="D40" s="10" t="s">
        <v>58</v>
      </c>
      <c r="E40" s="10" t="s">
        <v>50</v>
      </c>
      <c r="F40" s="12">
        <v>90000</v>
      </c>
      <c r="G40" s="10">
        <v>3</v>
      </c>
      <c r="H40" s="12">
        <v>270000</v>
      </c>
      <c r="I40" s="13">
        <v>0.04</v>
      </c>
      <c r="J40" s="12">
        <v>10800</v>
      </c>
      <c r="K40" s="10" t="s">
        <v>47</v>
      </c>
      <c r="L40" s="10">
        <v>3</v>
      </c>
      <c r="M40" s="13">
        <v>0</v>
      </c>
      <c r="N40" s="12">
        <v>7000</v>
      </c>
    </row>
    <row r="41" spans="1:14" x14ac:dyDescent="0.4">
      <c r="A41" s="14">
        <v>39</v>
      </c>
      <c r="B41" s="15">
        <v>44403</v>
      </c>
      <c r="C41" s="14" t="s">
        <v>100</v>
      </c>
      <c r="D41" s="14" t="s">
        <v>58</v>
      </c>
      <c r="E41" s="14" t="s">
        <v>50</v>
      </c>
      <c r="F41" s="16">
        <v>80000</v>
      </c>
      <c r="G41" s="14">
        <v>7</v>
      </c>
      <c r="H41" s="16">
        <v>560000</v>
      </c>
      <c r="I41" s="17">
        <v>0.04</v>
      </c>
      <c r="J41" s="16">
        <v>22400</v>
      </c>
      <c r="K41" s="14" t="s">
        <v>44</v>
      </c>
      <c r="L41" s="14">
        <v>3</v>
      </c>
      <c r="M41" s="17">
        <v>0</v>
      </c>
      <c r="N41" s="16">
        <v>10000</v>
      </c>
    </row>
    <row r="42" spans="1:14" x14ac:dyDescent="0.4">
      <c r="A42" s="10">
        <v>40</v>
      </c>
      <c r="B42" s="11">
        <v>44404</v>
      </c>
      <c r="C42" s="10" t="s">
        <v>101</v>
      </c>
      <c r="D42" s="10" t="s">
        <v>73</v>
      </c>
      <c r="E42" s="10" t="s">
        <v>50</v>
      </c>
      <c r="F42" s="12">
        <v>70000</v>
      </c>
      <c r="G42" s="10">
        <v>5</v>
      </c>
      <c r="H42" s="12">
        <v>350000</v>
      </c>
      <c r="I42" s="13">
        <v>0.04</v>
      </c>
      <c r="J42" s="12">
        <v>14000</v>
      </c>
      <c r="K42" s="10" t="s">
        <v>44</v>
      </c>
      <c r="L42" s="10">
        <v>3</v>
      </c>
      <c r="M42" s="13">
        <v>0</v>
      </c>
      <c r="N42" s="12">
        <v>7000</v>
      </c>
    </row>
    <row r="43" spans="1:14" x14ac:dyDescent="0.4">
      <c r="A43" s="14">
        <v>41</v>
      </c>
      <c r="B43" s="15">
        <v>44405</v>
      </c>
      <c r="C43" s="14" t="s">
        <v>102</v>
      </c>
      <c r="D43" s="14" t="s">
        <v>86</v>
      </c>
      <c r="E43" s="14" t="s">
        <v>63</v>
      </c>
      <c r="F43" s="16">
        <v>70000</v>
      </c>
      <c r="G43" s="14">
        <v>9</v>
      </c>
      <c r="H43" s="16">
        <v>630000</v>
      </c>
      <c r="I43" s="17">
        <v>0.03</v>
      </c>
      <c r="J43" s="16">
        <v>18900</v>
      </c>
      <c r="K43" s="14" t="s">
        <v>47</v>
      </c>
      <c r="L43" s="14">
        <v>3</v>
      </c>
      <c r="M43" s="17">
        <v>0</v>
      </c>
      <c r="N43" s="16">
        <v>0</v>
      </c>
    </row>
    <row r="44" spans="1:14" x14ac:dyDescent="0.4">
      <c r="A44" s="10">
        <v>42</v>
      </c>
      <c r="B44" s="11">
        <v>44406</v>
      </c>
      <c r="C44" s="10" t="s">
        <v>103</v>
      </c>
      <c r="D44" s="10" t="s">
        <v>76</v>
      </c>
      <c r="E44" s="10" t="s">
        <v>50</v>
      </c>
      <c r="F44" s="12">
        <v>50000</v>
      </c>
      <c r="G44" s="10">
        <v>2</v>
      </c>
      <c r="H44" s="12">
        <v>100000</v>
      </c>
      <c r="I44" s="13">
        <v>0.04</v>
      </c>
      <c r="J44" s="12">
        <v>4000</v>
      </c>
      <c r="K44" s="10" t="s">
        <v>56</v>
      </c>
      <c r="L44" s="10">
        <v>0</v>
      </c>
      <c r="M44" s="13">
        <v>0</v>
      </c>
      <c r="N44" s="12">
        <v>3000</v>
      </c>
    </row>
    <row r="45" spans="1:14" x14ac:dyDescent="0.4">
      <c r="A45" s="14">
        <v>43</v>
      </c>
      <c r="B45" s="15">
        <v>44407</v>
      </c>
      <c r="C45" s="14" t="s">
        <v>104</v>
      </c>
      <c r="D45" s="14" t="s">
        <v>73</v>
      </c>
      <c r="E45" s="14" t="s">
        <v>50</v>
      </c>
      <c r="F45" s="16">
        <v>50000</v>
      </c>
      <c r="G45" s="14">
        <v>8</v>
      </c>
      <c r="H45" s="16">
        <v>400000</v>
      </c>
      <c r="I45" s="17">
        <v>0.04</v>
      </c>
      <c r="J45" s="16">
        <v>16000</v>
      </c>
      <c r="K45" s="14" t="s">
        <v>44</v>
      </c>
      <c r="L45" s="14">
        <v>3</v>
      </c>
      <c r="M45" s="17">
        <v>0</v>
      </c>
      <c r="N45" s="16">
        <v>7000</v>
      </c>
    </row>
    <row r="46" spans="1:14" x14ac:dyDescent="0.4">
      <c r="A46" s="10">
        <v>44</v>
      </c>
      <c r="B46" s="11">
        <v>44408</v>
      </c>
      <c r="C46" s="10" t="s">
        <v>105</v>
      </c>
      <c r="D46" s="10" t="s">
        <v>79</v>
      </c>
      <c r="E46" s="10" t="s">
        <v>43</v>
      </c>
      <c r="F46" s="12">
        <v>1200000</v>
      </c>
      <c r="G46" s="10">
        <v>6</v>
      </c>
      <c r="H46" s="12">
        <v>7200000</v>
      </c>
      <c r="I46" s="13">
        <v>0.03</v>
      </c>
      <c r="J46" s="12">
        <v>324000</v>
      </c>
      <c r="K46" s="10" t="s">
        <v>44</v>
      </c>
      <c r="L46" s="10">
        <v>12</v>
      </c>
      <c r="M46" s="13">
        <v>0.05</v>
      </c>
      <c r="N46" s="12">
        <v>7000</v>
      </c>
    </row>
    <row r="47" spans="1:14" x14ac:dyDescent="0.4">
      <c r="A47" s="14">
        <v>45</v>
      </c>
      <c r="B47" s="15">
        <v>44409</v>
      </c>
      <c r="C47" s="14" t="s">
        <v>106</v>
      </c>
      <c r="D47" s="14" t="s">
        <v>79</v>
      </c>
      <c r="E47" s="14" t="s">
        <v>43</v>
      </c>
      <c r="F47" s="16">
        <v>760000</v>
      </c>
      <c r="G47" s="14">
        <v>5</v>
      </c>
      <c r="H47" s="16">
        <v>3800000</v>
      </c>
      <c r="I47" s="17">
        <v>0.02</v>
      </c>
      <c r="J47" s="16">
        <v>76000</v>
      </c>
      <c r="K47" s="14" t="s">
        <v>44</v>
      </c>
      <c r="L47" s="14">
        <v>10</v>
      </c>
      <c r="M47" s="17">
        <v>0.05</v>
      </c>
      <c r="N47" s="16">
        <v>5000</v>
      </c>
    </row>
    <row r="48" spans="1:14" x14ac:dyDescent="0.4">
      <c r="A48" s="10">
        <v>46</v>
      </c>
      <c r="B48" s="11">
        <v>44410</v>
      </c>
      <c r="C48" s="10" t="s">
        <v>107</v>
      </c>
      <c r="D48" s="10" t="s">
        <v>67</v>
      </c>
      <c r="E48" s="10" t="s">
        <v>50</v>
      </c>
      <c r="F48" s="12">
        <v>119000</v>
      </c>
      <c r="G48" s="10">
        <v>2</v>
      </c>
      <c r="H48" s="12">
        <v>238000</v>
      </c>
      <c r="I48" s="13">
        <v>0.04</v>
      </c>
      <c r="J48" s="12">
        <v>9520</v>
      </c>
      <c r="K48" s="10" t="s">
        <v>44</v>
      </c>
      <c r="L48" s="10">
        <v>6</v>
      </c>
      <c r="M48" s="13">
        <v>0.05</v>
      </c>
      <c r="N48" s="12">
        <v>3000</v>
      </c>
    </row>
    <row r="49" spans="1:14" x14ac:dyDescent="0.4">
      <c r="A49" s="14">
        <v>47</v>
      </c>
      <c r="B49" s="15">
        <v>44411</v>
      </c>
      <c r="C49" s="14" t="s">
        <v>108</v>
      </c>
      <c r="D49" s="14" t="s">
        <v>109</v>
      </c>
      <c r="E49" s="14" t="s">
        <v>43</v>
      </c>
      <c r="F49" s="16">
        <v>50000</v>
      </c>
      <c r="G49" s="14">
        <v>4</v>
      </c>
      <c r="H49" s="16">
        <v>200000</v>
      </c>
      <c r="I49" s="17">
        <v>0.02</v>
      </c>
      <c r="J49" s="16">
        <v>1000</v>
      </c>
      <c r="K49" s="14" t="s">
        <v>44</v>
      </c>
      <c r="L49" s="14">
        <v>3</v>
      </c>
      <c r="M49" s="17">
        <v>0</v>
      </c>
      <c r="N49" s="16">
        <v>5000</v>
      </c>
    </row>
    <row r="50" spans="1:14" x14ac:dyDescent="0.4">
      <c r="A50" s="10">
        <v>48</v>
      </c>
      <c r="B50" s="11">
        <v>44412</v>
      </c>
      <c r="C50" s="10" t="s">
        <v>110</v>
      </c>
      <c r="D50" s="10" t="s">
        <v>109</v>
      </c>
      <c r="E50" s="10" t="s">
        <v>43</v>
      </c>
      <c r="F50" s="12">
        <v>49000</v>
      </c>
      <c r="G50" s="10">
        <v>20</v>
      </c>
      <c r="H50" s="12">
        <v>980000</v>
      </c>
      <c r="I50" s="13">
        <v>0.02</v>
      </c>
      <c r="J50" s="12">
        <v>19600</v>
      </c>
      <c r="K50" s="10" t="s">
        <v>47</v>
      </c>
      <c r="L50" s="10">
        <v>0</v>
      </c>
      <c r="M50" s="13">
        <v>0.03</v>
      </c>
      <c r="N50" s="12">
        <v>5000</v>
      </c>
    </row>
    <row r="51" spans="1:14" x14ac:dyDescent="0.4">
      <c r="A51" s="18">
        <v>49</v>
      </c>
      <c r="B51" s="19">
        <v>44413</v>
      </c>
      <c r="C51" s="18" t="s">
        <v>111</v>
      </c>
      <c r="D51" s="18" t="s">
        <v>76</v>
      </c>
      <c r="E51" s="18" t="s">
        <v>50</v>
      </c>
      <c r="F51" s="20">
        <v>45000</v>
      </c>
      <c r="G51" s="18">
        <v>8</v>
      </c>
      <c r="H51" s="20">
        <v>360000</v>
      </c>
      <c r="I51" s="21">
        <v>0.04</v>
      </c>
      <c r="J51" s="20">
        <v>14400</v>
      </c>
      <c r="K51" s="18" t="s">
        <v>74</v>
      </c>
      <c r="L51" s="18">
        <v>0</v>
      </c>
      <c r="M51" s="21">
        <v>0.03</v>
      </c>
      <c r="N51" s="20">
        <v>3000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headerFooter differentOddEven="1">
    <oddFooter>&amp;L&amp;P/&amp;N페이지</oddFooter>
    <evenFooter>&amp;R&amp;P/&amp;N페이지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M47"/>
  <sheetViews>
    <sheetView tabSelected="1" topLeftCell="A22" workbookViewId="0">
      <selection activeCell="D35" sqref="D35"/>
    </sheetView>
  </sheetViews>
  <sheetFormatPr defaultRowHeight="17.399999999999999" x14ac:dyDescent="0.4"/>
  <cols>
    <col min="1" max="1" width="9.59765625" customWidth="1"/>
    <col min="2" max="2" width="12.19921875" customWidth="1"/>
    <col min="3" max="3" width="10.19921875" bestFit="1" customWidth="1"/>
    <col min="4" max="4" width="11.8984375" bestFit="1" customWidth="1"/>
    <col min="5" max="5" width="12.3984375" bestFit="1" customWidth="1"/>
    <col min="6" max="6" width="11.69921875" bestFit="1" customWidth="1"/>
    <col min="7" max="8" width="9" bestFit="1" customWidth="1"/>
    <col min="9" max="9" width="11" bestFit="1" customWidth="1"/>
    <col min="10" max="10" width="8.8984375" bestFit="1" customWidth="1"/>
    <col min="11" max="11" width="2.3984375" customWidth="1"/>
    <col min="13" max="13" width="11.69921875" bestFit="1" customWidth="1"/>
  </cols>
  <sheetData>
    <row r="1" spans="1:13" x14ac:dyDescent="0.4">
      <c r="A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x14ac:dyDescent="0.4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115</v>
      </c>
      <c r="I2" s="24" t="s">
        <v>8</v>
      </c>
      <c r="J2" s="24" t="s">
        <v>116</v>
      </c>
      <c r="K2" s="22"/>
    </row>
    <row r="3" spans="1:13" x14ac:dyDescent="0.4">
      <c r="A3" s="23" t="s">
        <v>9</v>
      </c>
      <c r="B3" s="23" t="s">
        <v>10</v>
      </c>
      <c r="C3" s="23" t="s">
        <v>11</v>
      </c>
      <c r="D3" s="25">
        <v>53000000</v>
      </c>
      <c r="E3" s="23">
        <v>3811</v>
      </c>
      <c r="F3" s="23" t="s">
        <v>12</v>
      </c>
      <c r="G3" s="23" t="s">
        <v>13</v>
      </c>
      <c r="H3" s="26" t="s">
        <v>112</v>
      </c>
      <c r="I3" s="25">
        <f>MIN(D3*HLOOKUP($D3,$C$40:$F$47,MATCH($C3,$A$40:$A$47,0)+2),HLOOKUP($D3,$C$40:$F$47,MATCH($C3,$A$40:$A$47,0)+3))</f>
        <v>100000</v>
      </c>
      <c r="J3" s="23" t="str" cm="1">
        <f t="array" ref="J3">fn규모(E3)</f>
        <v>대형</v>
      </c>
      <c r="K3" s="27"/>
    </row>
    <row r="4" spans="1:13" x14ac:dyDescent="0.4">
      <c r="A4" s="23" t="s">
        <v>14</v>
      </c>
      <c r="B4" s="23" t="s">
        <v>15</v>
      </c>
      <c r="C4" s="23" t="s">
        <v>11</v>
      </c>
      <c r="D4" s="25">
        <v>32000000</v>
      </c>
      <c r="E4" s="23">
        <v>2403</v>
      </c>
      <c r="F4" s="23" t="s">
        <v>12</v>
      </c>
      <c r="G4" s="23" t="s">
        <v>16</v>
      </c>
      <c r="H4" s="26" t="s">
        <v>113</v>
      </c>
      <c r="I4" s="25">
        <f t="shared" ref="I4:I30" si="0">MIN(D4*HLOOKUP($D4,$C$40:$F$47,MATCH($C4,$A$40:$A$47,0)+2),HLOOKUP($D4,$C$40:$F$47,MATCH($C4,$A$40:$A$47,0)+3))</f>
        <v>90000</v>
      </c>
      <c r="J4" s="23" t="str" cm="1">
        <f t="array" ref="J4">fn규모(E4)</f>
        <v>중형</v>
      </c>
      <c r="K4" s="22"/>
    </row>
    <row r="5" spans="1:13" x14ac:dyDescent="0.4">
      <c r="A5" s="23" t="s">
        <v>17</v>
      </c>
      <c r="B5" s="23" t="s">
        <v>15</v>
      </c>
      <c r="C5" s="23" t="s">
        <v>11</v>
      </c>
      <c r="D5" s="25">
        <v>22000000</v>
      </c>
      <c r="E5" s="23">
        <v>2006</v>
      </c>
      <c r="F5" s="23" t="s">
        <v>18</v>
      </c>
      <c r="G5" s="23" t="s">
        <v>19</v>
      </c>
      <c r="H5" s="26" t="s">
        <v>113</v>
      </c>
      <c r="I5" s="25">
        <f t="shared" si="0"/>
        <v>66000</v>
      </c>
      <c r="J5" s="23" t="str" cm="1">
        <f t="array" ref="J5">fn규모(E5)</f>
        <v>중형</v>
      </c>
      <c r="K5" s="22"/>
      <c r="M5" s="57"/>
    </row>
    <row r="6" spans="1:13" x14ac:dyDescent="0.4">
      <c r="A6" s="23" t="s">
        <v>17</v>
      </c>
      <c r="B6" s="23" t="s">
        <v>10</v>
      </c>
      <c r="C6" s="23" t="s">
        <v>20</v>
      </c>
      <c r="D6" s="25">
        <v>34000000</v>
      </c>
      <c r="E6" s="23">
        <v>1892</v>
      </c>
      <c r="F6" s="23" t="s">
        <v>18</v>
      </c>
      <c r="G6" s="23" t="s">
        <v>19</v>
      </c>
      <c r="H6" s="26" t="s">
        <v>114</v>
      </c>
      <c r="I6" s="25">
        <f t="shared" si="0"/>
        <v>120000</v>
      </c>
      <c r="J6" s="23" t="str" cm="1">
        <f t="array" ref="J6">fn규모(E6)</f>
        <v>중형</v>
      </c>
      <c r="K6" s="22"/>
    </row>
    <row r="7" spans="1:13" x14ac:dyDescent="0.4">
      <c r="A7" s="23" t="s">
        <v>21</v>
      </c>
      <c r="B7" s="23" t="s">
        <v>22</v>
      </c>
      <c r="C7" s="23" t="s">
        <v>20</v>
      </c>
      <c r="D7" s="25">
        <v>28000000</v>
      </c>
      <c r="E7" s="23">
        <v>1801</v>
      </c>
      <c r="F7" s="23" t="s">
        <v>23</v>
      </c>
      <c r="G7" s="23" t="s">
        <v>19</v>
      </c>
      <c r="H7" s="26" t="s">
        <v>114</v>
      </c>
      <c r="I7" s="25">
        <f t="shared" si="0"/>
        <v>112000</v>
      </c>
      <c r="J7" s="23" t="str" cm="1">
        <f t="array" ref="J7">fn규모(E7)</f>
        <v>중형</v>
      </c>
      <c r="K7" s="22"/>
    </row>
    <row r="8" spans="1:13" x14ac:dyDescent="0.4">
      <c r="A8" s="23" t="s">
        <v>24</v>
      </c>
      <c r="B8" s="23" t="s">
        <v>10</v>
      </c>
      <c r="C8" s="23" t="s">
        <v>20</v>
      </c>
      <c r="D8" s="25">
        <v>46000000</v>
      </c>
      <c r="E8" s="23">
        <v>1915</v>
      </c>
      <c r="F8" s="23" t="s">
        <v>23</v>
      </c>
      <c r="G8" s="23" t="s">
        <v>16</v>
      </c>
      <c r="H8" s="26" t="s">
        <v>113</v>
      </c>
      <c r="I8" s="25">
        <f t="shared" si="0"/>
        <v>92000</v>
      </c>
      <c r="J8" s="23" t="str" cm="1">
        <f t="array" ref="J8">fn규모(E8)</f>
        <v>중형</v>
      </c>
      <c r="K8" s="22"/>
    </row>
    <row r="9" spans="1:13" x14ac:dyDescent="0.4">
      <c r="A9" s="23" t="s">
        <v>24</v>
      </c>
      <c r="B9" s="23" t="s">
        <v>15</v>
      </c>
      <c r="C9" s="23" t="s">
        <v>20</v>
      </c>
      <c r="D9" s="25">
        <v>54000000</v>
      </c>
      <c r="E9" s="23">
        <v>2800</v>
      </c>
      <c r="F9" s="23" t="s">
        <v>25</v>
      </c>
      <c r="G9" s="23" t="s">
        <v>19</v>
      </c>
      <c r="H9" s="26" t="s">
        <v>113</v>
      </c>
      <c r="I9" s="25">
        <f t="shared" si="0"/>
        <v>108000</v>
      </c>
      <c r="J9" s="23" t="str" cm="1">
        <f t="array" ref="J9">fn규모(E9)</f>
        <v>중형</v>
      </c>
      <c r="K9" s="22"/>
    </row>
    <row r="10" spans="1:13" x14ac:dyDescent="0.4">
      <c r="A10" s="23" t="s">
        <v>21</v>
      </c>
      <c r="B10" s="23" t="s">
        <v>26</v>
      </c>
      <c r="C10" s="23" t="s">
        <v>11</v>
      </c>
      <c r="D10" s="25">
        <v>32000000</v>
      </c>
      <c r="E10" s="23">
        <v>3701</v>
      </c>
      <c r="F10" s="23" t="s">
        <v>18</v>
      </c>
      <c r="G10" s="23" t="s">
        <v>19</v>
      </c>
      <c r="H10" s="26" t="s">
        <v>114</v>
      </c>
      <c r="I10" s="25">
        <f t="shared" si="0"/>
        <v>90000</v>
      </c>
      <c r="J10" s="23" t="str" cm="1">
        <f t="array" ref="J10">fn규모(E10)</f>
        <v>대형</v>
      </c>
      <c r="K10" s="22"/>
    </row>
    <row r="11" spans="1:13" x14ac:dyDescent="0.4">
      <c r="A11" s="23" t="s">
        <v>9</v>
      </c>
      <c r="B11" s="23" t="s">
        <v>26</v>
      </c>
      <c r="C11" s="23" t="s">
        <v>20</v>
      </c>
      <c r="D11" s="25">
        <v>44000000</v>
      </c>
      <c r="E11" s="23">
        <v>4287</v>
      </c>
      <c r="F11" s="23" t="s">
        <v>25</v>
      </c>
      <c r="G11" s="23" t="s">
        <v>19</v>
      </c>
      <c r="H11" s="26" t="s">
        <v>113</v>
      </c>
      <c r="I11" s="25">
        <f t="shared" si="0"/>
        <v>120000</v>
      </c>
      <c r="J11" s="23" t="str" cm="1">
        <f t="array" ref="J11">fn규모(E11)</f>
        <v>대형</v>
      </c>
      <c r="K11" s="22"/>
    </row>
    <row r="12" spans="1:13" x14ac:dyDescent="0.4">
      <c r="A12" s="23" t="s">
        <v>14</v>
      </c>
      <c r="B12" s="23" t="s">
        <v>10</v>
      </c>
      <c r="C12" s="23" t="s">
        <v>11</v>
      </c>
      <c r="D12" s="25">
        <v>24000000</v>
      </c>
      <c r="E12" s="23">
        <v>4480</v>
      </c>
      <c r="F12" s="23" t="s">
        <v>25</v>
      </c>
      <c r="G12" s="23" t="s">
        <v>16</v>
      </c>
      <c r="H12" s="26" t="s">
        <v>113</v>
      </c>
      <c r="I12" s="25">
        <f t="shared" si="0"/>
        <v>70000</v>
      </c>
      <c r="J12" s="23" t="str" cm="1">
        <f t="array" ref="J12">fn규모(E12)</f>
        <v>대형</v>
      </c>
      <c r="K12" s="22"/>
    </row>
    <row r="13" spans="1:13" x14ac:dyDescent="0.4">
      <c r="A13" s="23" t="s">
        <v>17</v>
      </c>
      <c r="B13" s="23" t="s">
        <v>10</v>
      </c>
      <c r="C13" s="23" t="s">
        <v>20</v>
      </c>
      <c r="D13" s="25">
        <v>45000000</v>
      </c>
      <c r="E13" s="23">
        <v>4126</v>
      </c>
      <c r="F13" s="23" t="s">
        <v>23</v>
      </c>
      <c r="G13" s="23" t="s">
        <v>13</v>
      </c>
      <c r="H13" s="26" t="s">
        <v>113</v>
      </c>
      <c r="I13" s="25">
        <f t="shared" si="0"/>
        <v>90000</v>
      </c>
      <c r="J13" s="23" t="str" cm="1">
        <f t="array" ref="J13">fn규모(E13)</f>
        <v>대형</v>
      </c>
      <c r="K13" s="22"/>
    </row>
    <row r="14" spans="1:13" x14ac:dyDescent="0.4">
      <c r="A14" s="23" t="s">
        <v>21</v>
      </c>
      <c r="B14" s="23" t="s">
        <v>15</v>
      </c>
      <c r="C14" s="23" t="s">
        <v>20</v>
      </c>
      <c r="D14" s="25">
        <v>38000000</v>
      </c>
      <c r="E14" s="23">
        <v>2350</v>
      </c>
      <c r="F14" s="23" t="s">
        <v>23</v>
      </c>
      <c r="G14" s="23" t="s">
        <v>16</v>
      </c>
      <c r="H14" s="26" t="s">
        <v>113</v>
      </c>
      <c r="I14" s="25">
        <f t="shared" si="0"/>
        <v>114000</v>
      </c>
      <c r="J14" s="23" t="str" cm="1">
        <f t="array" ref="J14">fn규모(E14)</f>
        <v>중형</v>
      </c>
      <c r="K14" s="22"/>
    </row>
    <row r="15" spans="1:13" x14ac:dyDescent="0.4">
      <c r="A15" s="23" t="s">
        <v>21</v>
      </c>
      <c r="B15" s="23" t="s">
        <v>26</v>
      </c>
      <c r="C15" s="23" t="s">
        <v>20</v>
      </c>
      <c r="D15" s="25">
        <v>57000000</v>
      </c>
      <c r="E15" s="23">
        <v>4007</v>
      </c>
      <c r="F15" s="23" t="s">
        <v>23</v>
      </c>
      <c r="G15" s="23" t="s">
        <v>16</v>
      </c>
      <c r="H15" s="26" t="s">
        <v>112</v>
      </c>
      <c r="I15" s="25">
        <f t="shared" si="0"/>
        <v>114000</v>
      </c>
      <c r="J15" s="23" t="str" cm="1">
        <f t="array" ref="J15">fn규모(E15)</f>
        <v>대형</v>
      </c>
      <c r="K15" s="22"/>
    </row>
    <row r="16" spans="1:13" x14ac:dyDescent="0.4">
      <c r="A16" s="23" t="s">
        <v>17</v>
      </c>
      <c r="B16" s="23" t="s">
        <v>15</v>
      </c>
      <c r="C16" s="23" t="s">
        <v>11</v>
      </c>
      <c r="D16" s="25">
        <v>58000000</v>
      </c>
      <c r="E16" s="23">
        <v>4204</v>
      </c>
      <c r="F16" s="23" t="s">
        <v>25</v>
      </c>
      <c r="G16" s="23" t="s">
        <v>13</v>
      </c>
      <c r="H16" s="26" t="s">
        <v>112</v>
      </c>
      <c r="I16" s="25">
        <f t="shared" si="0"/>
        <v>100000</v>
      </c>
      <c r="J16" s="23" t="str" cm="1">
        <f t="array" ref="J16">fn규모(E16)</f>
        <v>대형</v>
      </c>
      <c r="K16" s="22"/>
    </row>
    <row r="17" spans="1:11" x14ac:dyDescent="0.4">
      <c r="A17" s="23" t="s">
        <v>9</v>
      </c>
      <c r="B17" s="23" t="s">
        <v>26</v>
      </c>
      <c r="C17" s="23" t="s">
        <v>20</v>
      </c>
      <c r="D17" s="25">
        <v>53000000</v>
      </c>
      <c r="E17" s="23">
        <v>2456</v>
      </c>
      <c r="F17" s="23" t="s">
        <v>18</v>
      </c>
      <c r="G17" s="23" t="s">
        <v>19</v>
      </c>
      <c r="H17" s="26" t="s">
        <v>112</v>
      </c>
      <c r="I17" s="25">
        <f t="shared" si="0"/>
        <v>106000</v>
      </c>
      <c r="J17" s="23" t="str" cm="1">
        <f t="array" ref="J17">fn규모(E17)</f>
        <v>중형</v>
      </c>
      <c r="K17" s="22"/>
    </row>
    <row r="18" spans="1:11" x14ac:dyDescent="0.4">
      <c r="A18" s="23" t="s">
        <v>14</v>
      </c>
      <c r="B18" s="23" t="s">
        <v>10</v>
      </c>
      <c r="C18" s="23" t="s">
        <v>20</v>
      </c>
      <c r="D18" s="25">
        <v>39000000</v>
      </c>
      <c r="E18" s="23">
        <v>3541</v>
      </c>
      <c r="F18" s="23" t="s">
        <v>23</v>
      </c>
      <c r="G18" s="23" t="s">
        <v>19</v>
      </c>
      <c r="H18" s="26" t="s">
        <v>114</v>
      </c>
      <c r="I18" s="25">
        <f t="shared" si="0"/>
        <v>117000</v>
      </c>
      <c r="J18" s="23" t="str" cm="1">
        <f t="array" ref="J18">fn규모(E18)</f>
        <v>대형</v>
      </c>
      <c r="K18" s="22"/>
    </row>
    <row r="19" spans="1:11" x14ac:dyDescent="0.4">
      <c r="A19" s="23" t="s">
        <v>17</v>
      </c>
      <c r="B19" s="23" t="s">
        <v>26</v>
      </c>
      <c r="C19" s="23" t="s">
        <v>11</v>
      </c>
      <c r="D19" s="25">
        <v>34000000</v>
      </c>
      <c r="E19" s="23">
        <v>2496</v>
      </c>
      <c r="F19" s="23" t="s">
        <v>23</v>
      </c>
      <c r="G19" s="23" t="s">
        <v>13</v>
      </c>
      <c r="H19" s="26" t="s">
        <v>113</v>
      </c>
      <c r="I19" s="25">
        <f t="shared" si="0"/>
        <v>90000</v>
      </c>
      <c r="J19" s="23" t="str" cm="1">
        <f t="array" ref="J19">fn규모(E19)</f>
        <v>중형</v>
      </c>
      <c r="K19" s="22"/>
    </row>
    <row r="20" spans="1:11" x14ac:dyDescent="0.4">
      <c r="A20" s="23" t="s">
        <v>9</v>
      </c>
      <c r="B20" s="23" t="s">
        <v>22</v>
      </c>
      <c r="C20" s="23" t="s">
        <v>20</v>
      </c>
      <c r="D20" s="25">
        <v>32000000</v>
      </c>
      <c r="E20" s="23">
        <v>3749</v>
      </c>
      <c r="F20" s="23" t="s">
        <v>25</v>
      </c>
      <c r="G20" s="23" t="s">
        <v>16</v>
      </c>
      <c r="H20" s="26" t="s">
        <v>114</v>
      </c>
      <c r="I20" s="25">
        <f t="shared" si="0"/>
        <v>120000</v>
      </c>
      <c r="J20" s="23" t="str" cm="1">
        <f t="array" ref="J20">fn규모(E20)</f>
        <v>대형</v>
      </c>
      <c r="K20" s="22"/>
    </row>
    <row r="21" spans="1:11" x14ac:dyDescent="0.4">
      <c r="A21" s="23" t="s">
        <v>17</v>
      </c>
      <c r="B21" s="23" t="s">
        <v>15</v>
      </c>
      <c r="C21" s="23" t="s">
        <v>11</v>
      </c>
      <c r="D21" s="25">
        <v>31000000</v>
      </c>
      <c r="E21" s="23">
        <v>3016</v>
      </c>
      <c r="F21" s="23" t="s">
        <v>23</v>
      </c>
      <c r="G21" s="23" t="s">
        <v>13</v>
      </c>
      <c r="H21" s="26" t="s">
        <v>114</v>
      </c>
      <c r="I21" s="25">
        <f t="shared" si="0"/>
        <v>90000</v>
      </c>
      <c r="J21" s="23" t="str" cm="1">
        <f t="array" ref="J21">fn규모(E21)</f>
        <v>대형</v>
      </c>
      <c r="K21" s="22"/>
    </row>
    <row r="22" spans="1:11" x14ac:dyDescent="0.4">
      <c r="A22" s="23" t="s">
        <v>14</v>
      </c>
      <c r="B22" s="23" t="s">
        <v>15</v>
      </c>
      <c r="C22" s="23" t="s">
        <v>20</v>
      </c>
      <c r="D22" s="25">
        <v>34000000</v>
      </c>
      <c r="E22" s="23">
        <v>2864</v>
      </c>
      <c r="F22" s="23" t="s">
        <v>23</v>
      </c>
      <c r="G22" s="23" t="s">
        <v>16</v>
      </c>
      <c r="H22" s="26" t="s">
        <v>114</v>
      </c>
      <c r="I22" s="25">
        <f t="shared" si="0"/>
        <v>120000</v>
      </c>
      <c r="J22" s="23" t="str" cm="1">
        <f t="array" ref="J22">fn규모(E22)</f>
        <v>중형</v>
      </c>
      <c r="K22" s="22"/>
    </row>
    <row r="23" spans="1:11" x14ac:dyDescent="0.4">
      <c r="A23" s="23" t="s">
        <v>24</v>
      </c>
      <c r="B23" s="23" t="s">
        <v>10</v>
      </c>
      <c r="C23" s="23" t="s">
        <v>20</v>
      </c>
      <c r="D23" s="25">
        <v>34000000</v>
      </c>
      <c r="E23" s="23">
        <v>3562</v>
      </c>
      <c r="F23" s="23" t="s">
        <v>23</v>
      </c>
      <c r="G23" s="23" t="s">
        <v>19</v>
      </c>
      <c r="H23" s="26" t="s">
        <v>112</v>
      </c>
      <c r="I23" s="25">
        <f t="shared" si="0"/>
        <v>120000</v>
      </c>
      <c r="J23" s="23" t="str" cm="1">
        <f t="array" ref="J23">fn규모(E23)</f>
        <v>대형</v>
      </c>
      <c r="K23" s="22"/>
    </row>
    <row r="24" spans="1:11" x14ac:dyDescent="0.4">
      <c r="A24" s="23" t="s">
        <v>9</v>
      </c>
      <c r="B24" s="23" t="s">
        <v>10</v>
      </c>
      <c r="C24" s="23" t="s">
        <v>11</v>
      </c>
      <c r="D24" s="25">
        <v>27000000</v>
      </c>
      <c r="E24" s="23">
        <v>3141</v>
      </c>
      <c r="F24" s="23" t="s">
        <v>23</v>
      </c>
      <c r="G24" s="23" t="s">
        <v>19</v>
      </c>
      <c r="H24" s="26" t="s">
        <v>113</v>
      </c>
      <c r="I24" s="25">
        <f t="shared" si="0"/>
        <v>81000</v>
      </c>
      <c r="J24" s="23" t="str" cm="1">
        <f t="array" ref="J24">fn규모(E24)</f>
        <v>대형</v>
      </c>
      <c r="K24" s="22"/>
    </row>
    <row r="25" spans="1:11" x14ac:dyDescent="0.4">
      <c r="A25" s="23" t="s">
        <v>24</v>
      </c>
      <c r="B25" s="23" t="s">
        <v>22</v>
      </c>
      <c r="C25" s="23" t="s">
        <v>11</v>
      </c>
      <c r="D25" s="25">
        <v>49000000</v>
      </c>
      <c r="E25" s="23">
        <v>3869</v>
      </c>
      <c r="F25" s="23" t="s">
        <v>12</v>
      </c>
      <c r="G25" s="23" t="s">
        <v>16</v>
      </c>
      <c r="H25" s="26" t="s">
        <v>114</v>
      </c>
      <c r="I25" s="25">
        <f t="shared" si="0"/>
        <v>98000</v>
      </c>
      <c r="J25" s="23" t="str" cm="1">
        <f t="array" ref="J25">fn규모(E25)</f>
        <v>대형</v>
      </c>
      <c r="K25" s="22"/>
    </row>
    <row r="26" spans="1:11" x14ac:dyDescent="0.4">
      <c r="A26" s="23" t="s">
        <v>21</v>
      </c>
      <c r="B26" s="23" t="s">
        <v>22</v>
      </c>
      <c r="C26" s="23" t="s">
        <v>20</v>
      </c>
      <c r="D26" s="25">
        <v>29000000</v>
      </c>
      <c r="E26" s="23">
        <v>1870</v>
      </c>
      <c r="F26" s="23" t="s">
        <v>25</v>
      </c>
      <c r="G26" s="23" t="s">
        <v>16</v>
      </c>
      <c r="H26" s="26" t="s">
        <v>113</v>
      </c>
      <c r="I26" s="25">
        <f t="shared" si="0"/>
        <v>116000</v>
      </c>
      <c r="J26" s="23" t="str" cm="1">
        <f t="array" ref="J26">fn규모(E26)</f>
        <v>중형</v>
      </c>
      <c r="K26" s="22"/>
    </row>
    <row r="27" spans="1:11" x14ac:dyDescent="0.4">
      <c r="A27" s="23" t="s">
        <v>9</v>
      </c>
      <c r="B27" s="23" t="s">
        <v>22</v>
      </c>
      <c r="C27" s="23" t="s">
        <v>11</v>
      </c>
      <c r="D27" s="25">
        <v>37000000</v>
      </c>
      <c r="E27" s="23">
        <v>3969</v>
      </c>
      <c r="F27" s="23" t="s">
        <v>18</v>
      </c>
      <c r="G27" s="23" t="s">
        <v>16</v>
      </c>
      <c r="H27" s="26" t="s">
        <v>113</v>
      </c>
      <c r="I27" s="25">
        <f t="shared" si="0"/>
        <v>74000</v>
      </c>
      <c r="J27" s="23" t="str" cm="1">
        <f t="array" ref="J27">fn규모(E27)</f>
        <v>대형</v>
      </c>
      <c r="K27" s="22"/>
    </row>
    <row r="28" spans="1:11" x14ac:dyDescent="0.4">
      <c r="A28" s="23" t="s">
        <v>14</v>
      </c>
      <c r="B28" s="23" t="s">
        <v>26</v>
      </c>
      <c r="C28" s="23" t="s">
        <v>20</v>
      </c>
      <c r="D28" s="25">
        <v>30000000</v>
      </c>
      <c r="E28" s="23">
        <v>3000</v>
      </c>
      <c r="F28" s="23" t="s">
        <v>12</v>
      </c>
      <c r="G28" s="23" t="s">
        <v>19</v>
      </c>
      <c r="H28" s="26" t="s">
        <v>113</v>
      </c>
      <c r="I28" s="25">
        <f t="shared" si="0"/>
        <v>120000</v>
      </c>
      <c r="J28" s="23" t="str" cm="1">
        <f t="array" ref="J28">fn규모(E28)</f>
        <v>중형</v>
      </c>
      <c r="K28" s="22"/>
    </row>
    <row r="29" spans="1:11" x14ac:dyDescent="0.4">
      <c r="A29" s="23" t="s">
        <v>24</v>
      </c>
      <c r="B29" s="23" t="s">
        <v>22</v>
      </c>
      <c r="C29" s="23" t="s">
        <v>20</v>
      </c>
      <c r="D29" s="25">
        <v>25000000</v>
      </c>
      <c r="E29" s="23">
        <v>2193</v>
      </c>
      <c r="F29" s="23" t="s">
        <v>18</v>
      </c>
      <c r="G29" s="23" t="s">
        <v>13</v>
      </c>
      <c r="H29" s="26" t="s">
        <v>113</v>
      </c>
      <c r="I29" s="25">
        <f t="shared" si="0"/>
        <v>100000</v>
      </c>
      <c r="J29" s="23" t="str" cm="1">
        <f t="array" ref="J29">fn규모(E29)</f>
        <v>중형</v>
      </c>
      <c r="K29" s="22"/>
    </row>
    <row r="30" spans="1:11" x14ac:dyDescent="0.4">
      <c r="A30" s="23" t="s">
        <v>14</v>
      </c>
      <c r="B30" s="23" t="s">
        <v>26</v>
      </c>
      <c r="C30" s="23" t="s">
        <v>11</v>
      </c>
      <c r="D30" s="25">
        <v>49000000</v>
      </c>
      <c r="E30" s="23">
        <v>2051</v>
      </c>
      <c r="F30" s="23" t="s">
        <v>25</v>
      </c>
      <c r="G30" s="23" t="s">
        <v>13</v>
      </c>
      <c r="H30" s="26" t="s">
        <v>114</v>
      </c>
      <c r="I30" s="25">
        <f t="shared" si="0"/>
        <v>98000</v>
      </c>
      <c r="J30" s="23" t="str" cm="1">
        <f t="array" ref="J30">fn규모(E30)</f>
        <v>중형</v>
      </c>
      <c r="K30" s="22"/>
    </row>
    <row r="31" spans="1:11" x14ac:dyDescent="0.4">
      <c r="A31" s="22"/>
      <c r="B31" s="22"/>
      <c r="C31" s="22"/>
      <c r="D31" s="28"/>
      <c r="E31" s="22"/>
      <c r="F31" s="22"/>
      <c r="G31" s="22"/>
      <c r="H31" s="29"/>
      <c r="I31" s="28"/>
      <c r="J31" s="22"/>
      <c r="K31" s="22"/>
    </row>
    <row r="32" spans="1:11" x14ac:dyDescent="0.4">
      <c r="A32" t="s">
        <v>117</v>
      </c>
      <c r="B32" s="22"/>
      <c r="C32" s="30" t="s">
        <v>118</v>
      </c>
      <c r="D32" s="28"/>
      <c r="E32" t="s">
        <v>119</v>
      </c>
      <c r="F32" s="22"/>
      <c r="G32" s="22"/>
      <c r="H32" s="29"/>
      <c r="I32" t="s">
        <v>120</v>
      </c>
      <c r="J32" s="22"/>
      <c r="K32" s="22"/>
    </row>
    <row r="33" spans="1:11" x14ac:dyDescent="0.4">
      <c r="A33" s="23" t="s">
        <v>2</v>
      </c>
      <c r="B33" s="24" t="s">
        <v>11</v>
      </c>
      <c r="C33" s="24" t="s">
        <v>20</v>
      </c>
      <c r="D33" s="28"/>
      <c r="E33" s="49" t="s">
        <v>121</v>
      </c>
      <c r="F33" s="50"/>
      <c r="G33" s="24" t="s">
        <v>122</v>
      </c>
      <c r="H33" s="29"/>
      <c r="I33" s="23" t="s">
        <v>3</v>
      </c>
      <c r="J33" s="24" t="s">
        <v>1</v>
      </c>
      <c r="K33" s="22"/>
    </row>
    <row r="34" spans="1:11" x14ac:dyDescent="0.4">
      <c r="A34" s="23" t="s">
        <v>26</v>
      </c>
      <c r="B34" s="23" t="str">
        <f t="array" ref="B34">TEXT(AVERAGE(IF(($B$3:$B$30=$A34)*($C$3:$C$30=B$33)*($D$3:$D$30&lt;&gt;MAX(($B$3:$B$30=$A34)*($C$3:$C$30=B$33)*($D$3:$D$30))),$D$3:$D$30)),"0,,")</f>
        <v>33</v>
      </c>
      <c r="C34" s="23" t="str">
        <f t="array" ref="C34">TEXT(AVERAGE(IF(($B$3:$B$30=$A34)*($C$3:$C$30=C$33)*($D$3:$D$30&lt;&gt;MAX(($B$3:$B$30=$A34)*($C$3:$C$30=C$33)*($D$3:$D$30))),$D$3:$D$30)),"0,,")</f>
        <v>42</v>
      </c>
      <c r="D34" s="28"/>
      <c r="E34" s="23">
        <v>1000</v>
      </c>
      <c r="F34" s="23">
        <v>2000</v>
      </c>
      <c r="G34" s="23" t="str" cm="1">
        <f t="array" ref="G34">COUNT(IF(($E$3:$E$30&gt;=$E34)*($E$3:$E$30&lt;=$F34),$E$3:$E$30))&amp;"건"</f>
        <v>4건</v>
      </c>
      <c r="H34" s="29"/>
      <c r="I34" s="23" t="s">
        <v>11</v>
      </c>
      <c r="J34" s="23" t="str">
        <f t="array" ref="J34">INDEX($A$3:$A$30,MATCH(MAX(($C$3:$C$30=$I34)*($D$3:$D$30)),$D$3:$D$30,0))</f>
        <v>양파</v>
      </c>
      <c r="K34" s="22"/>
    </row>
    <row r="35" spans="1:11" x14ac:dyDescent="0.4">
      <c r="A35" s="23" t="s">
        <v>10</v>
      </c>
      <c r="B35" s="23" t="str">
        <f t="array" ref="B35">TEXT(AVERAGE(IF(($B$3:$B$30=$A35)*($C$3:$C$30=B$33)*($D$3:$D$30&lt;&gt;MAX(($B$3:$B$30=$A35)*($C$3:$C$30=B$33)*($D$3:$D$30))),$D$3:$D$30)),"0,,")</f>
        <v>26</v>
      </c>
      <c r="C35" s="23" t="str">
        <f t="array" ref="C35">TEXT(AVERAGE(IF(($B$3:$B$30=$A35)*($C$3:$C$30=C$33)*($D$3:$D$30&lt;&gt;MAX(($B$3:$B$30=$A35)*($C$3:$C$30=C$33)*($D$3:$D$30))),$D$3:$D$30)),"0,,")</f>
        <v>38</v>
      </c>
      <c r="D35" s="28"/>
      <c r="E35" s="23">
        <v>2001</v>
      </c>
      <c r="F35" s="23">
        <v>3000</v>
      </c>
      <c r="G35" s="23" t="str" cm="1">
        <f t="array" ref="G35">COUNT(IF(($E$3:$E$30&gt;=$E35)*($E$3:$E$30&lt;=$F35),$E$3:$E$30))&amp;"건"</f>
        <v>10건</v>
      </c>
      <c r="H35" s="29"/>
      <c r="I35" s="23" t="s">
        <v>20</v>
      </c>
      <c r="J35" s="23" t="str">
        <f t="array" ref="J35">INDEX($A$3:$A$30,MATCH(MAX(($C$3:$C$30=$I35)*($D$3:$D$30)),$D$3:$D$30,0))</f>
        <v>마늘</v>
      </c>
      <c r="K35" s="22"/>
    </row>
    <row r="36" spans="1:11" x14ac:dyDescent="0.4">
      <c r="A36" s="23" t="s">
        <v>22</v>
      </c>
      <c r="B36" s="23" t="str">
        <f t="array" ref="B36">TEXT(AVERAGE(IF(($B$3:$B$30=$A36)*($C$3:$C$30=B$33)*($D$3:$D$30&lt;&gt;MAX(($B$3:$B$30=$A36)*($C$3:$C$30=B$33)*($D$3:$D$30))),$D$3:$D$30)),"0,,")</f>
        <v>37</v>
      </c>
      <c r="C36" s="23" t="str">
        <f t="array" ref="C36">TEXT(AVERAGE(IF(($B$3:$B$30=$A36)*($C$3:$C$30=C$33)*($D$3:$D$30&lt;&gt;MAX(($B$3:$B$30=$A36)*($C$3:$C$30=C$33)*($D$3:$D$30))),$D$3:$D$30)),"0,,")</f>
        <v>27</v>
      </c>
      <c r="D36" s="28"/>
      <c r="E36" s="23">
        <v>3001</v>
      </c>
      <c r="F36" s="23">
        <v>4000</v>
      </c>
      <c r="G36" s="23" t="str" cm="1">
        <f t="array" ref="G36">COUNT(IF(($E$3:$E$30&gt;=$E36)*($E$3:$E$30&lt;=$F36),$E$3:$E$30))&amp;"건"</f>
        <v>9건</v>
      </c>
      <c r="H36" s="29"/>
      <c r="I36" s="22"/>
      <c r="J36" s="22"/>
      <c r="K36" s="22"/>
    </row>
    <row r="37" spans="1:11" x14ac:dyDescent="0.4">
      <c r="A37" s="23" t="s">
        <v>15</v>
      </c>
      <c r="B37" s="23" t="str">
        <f t="array" ref="B37">TEXT(AVERAGE(IF(($B$3:$B$30=$A37)*($C$3:$C$30=B$33)*($D$3:$D$30&lt;&gt;MAX(($B$3:$B$30=$A37)*($C$3:$C$30=B$33)*($D$3:$D$30))),$D$3:$D$30)),"0,,")</f>
        <v>28</v>
      </c>
      <c r="C37" s="23" t="str">
        <f t="array" ref="C37">TEXT(AVERAGE(IF(($B$3:$B$30=$A37)*($C$3:$C$30=C$33)*($D$3:$D$30&lt;&gt;MAX(($B$3:$B$30=$A37)*($C$3:$C$30=C$33)*($D$3:$D$30))),$D$3:$D$30)),"0,,")</f>
        <v>36</v>
      </c>
      <c r="D37" s="28"/>
      <c r="E37" s="23">
        <v>4001</v>
      </c>
      <c r="F37" s="23">
        <v>5000</v>
      </c>
      <c r="G37" s="23" t="str" cm="1">
        <f t="array" ref="G37">COUNT(IF(($E$3:$E$30&gt;=$E37)*($E$3:$E$30&lt;=$F37),$E$3:$E$30))&amp;"건"</f>
        <v>5건</v>
      </c>
      <c r="H37" s="29"/>
      <c r="I37" s="22"/>
      <c r="J37" s="22"/>
      <c r="K37" s="22"/>
    </row>
    <row r="38" spans="1:11" x14ac:dyDescent="0.4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4">
      <c r="A39" t="s">
        <v>123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x14ac:dyDescent="0.4">
      <c r="A40" s="51" t="s">
        <v>11</v>
      </c>
      <c r="B40" s="51" t="s">
        <v>4</v>
      </c>
      <c r="C40" s="31">
        <v>0</v>
      </c>
      <c r="D40" s="31">
        <v>25000000</v>
      </c>
      <c r="E40" s="31">
        <v>35000000</v>
      </c>
      <c r="F40" s="31">
        <v>45000000</v>
      </c>
      <c r="G40" s="22"/>
      <c r="H40" s="22"/>
      <c r="I40" s="22"/>
      <c r="J40" s="22"/>
      <c r="K40" s="22"/>
    </row>
    <row r="41" spans="1:11" x14ac:dyDescent="0.4">
      <c r="A41" s="52"/>
      <c r="B41" s="53"/>
      <c r="C41" s="32">
        <v>24999999</v>
      </c>
      <c r="D41" s="32">
        <v>34999999</v>
      </c>
      <c r="E41" s="32">
        <v>44999999</v>
      </c>
      <c r="F41" s="33">
        <v>60000000</v>
      </c>
      <c r="G41" s="22"/>
      <c r="H41" s="22"/>
      <c r="I41" s="22"/>
      <c r="J41" s="22"/>
      <c r="K41" s="22"/>
    </row>
    <row r="42" spans="1:11" x14ac:dyDescent="0.4">
      <c r="A42" s="52"/>
      <c r="B42" s="23" t="s">
        <v>124</v>
      </c>
      <c r="C42" s="34">
        <v>3.0000000000000001E-3</v>
      </c>
      <c r="D42" s="34">
        <v>3.0000000000000001E-3</v>
      </c>
      <c r="E42" s="34">
        <v>2E-3</v>
      </c>
      <c r="F42" s="34">
        <v>2E-3</v>
      </c>
      <c r="G42" s="22"/>
      <c r="H42" s="22"/>
      <c r="I42" s="22"/>
      <c r="J42" s="22"/>
      <c r="K42" s="22"/>
    </row>
    <row r="43" spans="1:11" x14ac:dyDescent="0.4">
      <c r="A43" s="53"/>
      <c r="B43" s="23" t="s">
        <v>125</v>
      </c>
      <c r="C43" s="25">
        <v>70000</v>
      </c>
      <c r="D43" s="25">
        <v>90000</v>
      </c>
      <c r="E43" s="25">
        <v>90000</v>
      </c>
      <c r="F43" s="25">
        <v>100000</v>
      </c>
      <c r="G43" s="22"/>
      <c r="H43" s="22"/>
      <c r="I43" s="22"/>
      <c r="J43" s="35"/>
      <c r="K43" s="22"/>
    </row>
    <row r="44" spans="1:11" x14ac:dyDescent="0.4">
      <c r="A44" s="51" t="s">
        <v>20</v>
      </c>
      <c r="B44" s="51" t="s">
        <v>4</v>
      </c>
      <c r="C44" s="31">
        <v>0</v>
      </c>
      <c r="D44" s="31">
        <v>25000000</v>
      </c>
      <c r="E44" s="31">
        <v>35000000</v>
      </c>
      <c r="F44" s="31">
        <v>45000000</v>
      </c>
      <c r="G44" s="22"/>
      <c r="H44" s="22"/>
      <c r="I44" s="22"/>
      <c r="J44" s="22"/>
      <c r="K44" s="22"/>
    </row>
    <row r="45" spans="1:11" x14ac:dyDescent="0.4">
      <c r="A45" s="52"/>
      <c r="B45" s="53"/>
      <c r="C45" s="32">
        <v>24999999</v>
      </c>
      <c r="D45" s="32">
        <v>34999999</v>
      </c>
      <c r="E45" s="32">
        <v>44999999</v>
      </c>
      <c r="F45" s="33">
        <v>60000000</v>
      </c>
      <c r="G45" s="22"/>
      <c r="H45" s="22"/>
      <c r="I45" s="22"/>
      <c r="J45" s="22"/>
      <c r="K45" s="22"/>
    </row>
    <row r="46" spans="1:11" x14ac:dyDescent="0.4">
      <c r="A46" s="52"/>
      <c r="B46" s="23" t="s">
        <v>124</v>
      </c>
      <c r="C46" s="34">
        <v>5.0000000000000001E-3</v>
      </c>
      <c r="D46" s="34">
        <v>4.0000000000000001E-3</v>
      </c>
      <c r="E46" s="34">
        <v>3.0000000000000001E-3</v>
      </c>
      <c r="F46" s="34">
        <v>2E-3</v>
      </c>
      <c r="G46" s="22"/>
      <c r="H46" s="22"/>
      <c r="I46" s="22"/>
      <c r="J46" s="22"/>
      <c r="K46" s="22"/>
    </row>
    <row r="47" spans="1:11" x14ac:dyDescent="0.4">
      <c r="A47" s="53"/>
      <c r="B47" s="23" t="s">
        <v>125</v>
      </c>
      <c r="C47" s="25">
        <v>100000</v>
      </c>
      <c r="D47" s="25">
        <v>120000</v>
      </c>
      <c r="E47" s="25">
        <v>120000</v>
      </c>
      <c r="F47" s="25">
        <v>120000</v>
      </c>
      <c r="G47" s="22"/>
      <c r="H47" s="22"/>
      <c r="I47" s="22"/>
      <c r="J47" s="22"/>
      <c r="K47" s="22"/>
    </row>
  </sheetData>
  <mergeCells count="5">
    <mergeCell ref="E33:F33"/>
    <mergeCell ref="A40:A43"/>
    <mergeCell ref="B40:B41"/>
    <mergeCell ref="A44:A47"/>
    <mergeCell ref="B44:B4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D9A1E-6FDF-4A6E-BCC2-EB9324E8B9C2}">
  <sheetPr codeName="Sheet9"/>
  <dimension ref="A1:J6"/>
  <sheetViews>
    <sheetView workbookViewId="0">
      <selection sqref="A1:J6"/>
    </sheetView>
  </sheetViews>
  <sheetFormatPr defaultRowHeight="17.399999999999999" x14ac:dyDescent="0.4"/>
  <cols>
    <col min="3" max="3" width="9.796875" customWidth="1"/>
    <col min="4" max="4" width="11.59765625" customWidth="1"/>
    <col min="5" max="5" width="12.796875" customWidth="1"/>
    <col min="6" max="6" width="9.796875" customWidth="1"/>
    <col min="8" max="8" width="9.796875" customWidth="1"/>
    <col min="9" max="9" width="11.59765625" customWidth="1"/>
  </cols>
  <sheetData>
    <row r="1" spans="1:10" x14ac:dyDescent="0.4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115</v>
      </c>
      <c r="I1" t="s">
        <v>8</v>
      </c>
      <c r="J1" t="s">
        <v>116</v>
      </c>
    </row>
    <row r="2" spans="1:10" x14ac:dyDescent="0.4">
      <c r="A2" t="s">
        <v>9</v>
      </c>
      <c r="B2" t="s">
        <v>10</v>
      </c>
      <c r="C2" t="s">
        <v>11</v>
      </c>
      <c r="D2">
        <v>53000000</v>
      </c>
      <c r="E2">
        <v>3811</v>
      </c>
      <c r="F2" t="s">
        <v>12</v>
      </c>
      <c r="G2" t="s">
        <v>13</v>
      </c>
      <c r="H2" t="s">
        <v>112</v>
      </c>
      <c r="I2">
        <v>100000</v>
      </c>
      <c r="J2" t="s">
        <v>199</v>
      </c>
    </row>
    <row r="3" spans="1:10" x14ac:dyDescent="0.4">
      <c r="A3" t="s">
        <v>14</v>
      </c>
      <c r="B3" t="s">
        <v>26</v>
      </c>
      <c r="C3" t="s">
        <v>11</v>
      </c>
      <c r="D3">
        <v>49000000</v>
      </c>
      <c r="E3">
        <v>2051</v>
      </c>
      <c r="F3" t="s">
        <v>25</v>
      </c>
      <c r="G3" t="s">
        <v>13</v>
      </c>
      <c r="H3" t="s">
        <v>114</v>
      </c>
      <c r="I3">
        <v>98000</v>
      </c>
      <c r="J3" t="s">
        <v>200</v>
      </c>
    </row>
    <row r="4" spans="1:10" x14ac:dyDescent="0.4">
      <c r="A4" t="s">
        <v>17</v>
      </c>
      <c r="B4" t="s">
        <v>15</v>
      </c>
      <c r="C4" t="s">
        <v>11</v>
      </c>
      <c r="D4">
        <v>31000000</v>
      </c>
      <c r="E4">
        <v>3016</v>
      </c>
      <c r="F4" t="s">
        <v>23</v>
      </c>
      <c r="G4" t="s">
        <v>13</v>
      </c>
      <c r="H4" t="s">
        <v>114</v>
      </c>
      <c r="I4">
        <v>90000</v>
      </c>
      <c r="J4" t="s">
        <v>199</v>
      </c>
    </row>
    <row r="5" spans="1:10" x14ac:dyDescent="0.4">
      <c r="A5" t="s">
        <v>17</v>
      </c>
      <c r="B5" t="s">
        <v>26</v>
      </c>
      <c r="C5" t="s">
        <v>11</v>
      </c>
      <c r="D5">
        <v>34000000</v>
      </c>
      <c r="E5">
        <v>2496</v>
      </c>
      <c r="F5" t="s">
        <v>23</v>
      </c>
      <c r="G5" t="s">
        <v>13</v>
      </c>
      <c r="H5" t="s">
        <v>113</v>
      </c>
      <c r="I5">
        <v>90000</v>
      </c>
      <c r="J5" t="s">
        <v>200</v>
      </c>
    </row>
    <row r="6" spans="1:10" x14ac:dyDescent="0.4">
      <c r="A6" t="s">
        <v>17</v>
      </c>
      <c r="B6" t="s">
        <v>15</v>
      </c>
      <c r="C6" t="s">
        <v>11</v>
      </c>
      <c r="D6">
        <v>58000000</v>
      </c>
      <c r="E6">
        <v>4204</v>
      </c>
      <c r="F6" t="s">
        <v>25</v>
      </c>
      <c r="G6" t="s">
        <v>13</v>
      </c>
      <c r="H6" t="s">
        <v>112</v>
      </c>
      <c r="I6">
        <v>100000</v>
      </c>
      <c r="J6" t="s">
        <v>199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A1:D14"/>
  <sheetViews>
    <sheetView workbookViewId="0">
      <selection activeCell="C5" sqref="C5"/>
    </sheetView>
  </sheetViews>
  <sheetFormatPr defaultRowHeight="17.399999999999999" x14ac:dyDescent="0.4"/>
  <cols>
    <col min="1" max="1" width="11.19921875" bestFit="1" customWidth="1"/>
    <col min="2" max="2" width="8" bestFit="1" customWidth="1"/>
    <col min="3" max="4" width="16.09765625" bestFit="1" customWidth="1"/>
    <col min="5" max="5" width="16.19921875" bestFit="1" customWidth="1"/>
    <col min="6" max="6" width="8.3984375" bestFit="1" customWidth="1"/>
    <col min="7" max="7" width="7.3984375" bestFit="1" customWidth="1"/>
    <col min="8" max="9" width="20.796875" bestFit="1" customWidth="1"/>
  </cols>
  <sheetData>
    <row r="1" spans="1:4" x14ac:dyDescent="0.4">
      <c r="A1" s="58" t="s">
        <v>2</v>
      </c>
      <c r="B1" t="s">
        <v>193</v>
      </c>
    </row>
    <row r="3" spans="1:4" x14ac:dyDescent="0.4">
      <c r="A3" s="58" t="s">
        <v>3</v>
      </c>
      <c r="B3" s="58" t="s">
        <v>7</v>
      </c>
      <c r="C3" t="s">
        <v>195</v>
      </c>
      <c r="D3" t="s">
        <v>196</v>
      </c>
    </row>
    <row r="4" spans="1:4" x14ac:dyDescent="0.4">
      <c r="A4" t="s">
        <v>11</v>
      </c>
      <c r="C4" s="59"/>
      <c r="D4" s="59"/>
    </row>
    <row r="5" spans="1:4" x14ac:dyDescent="0.4">
      <c r="B5" t="s">
        <v>13</v>
      </c>
      <c r="C5" s="59">
        <v>225000000</v>
      </c>
      <c r="D5" s="59">
        <v>478000</v>
      </c>
    </row>
    <row r="6" spans="1:4" x14ac:dyDescent="0.4">
      <c r="B6" t="s">
        <v>16</v>
      </c>
      <c r="C6" s="59">
        <v>142000000</v>
      </c>
      <c r="D6" s="59">
        <v>332000</v>
      </c>
    </row>
    <row r="7" spans="1:4" x14ac:dyDescent="0.4">
      <c r="B7" t="s">
        <v>19</v>
      </c>
      <c r="C7" s="59">
        <v>81000000</v>
      </c>
      <c r="D7" s="59">
        <v>237000</v>
      </c>
    </row>
    <row r="8" spans="1:4" x14ac:dyDescent="0.4">
      <c r="A8" t="s">
        <v>197</v>
      </c>
      <c r="C8" s="59">
        <v>448000000</v>
      </c>
      <c r="D8" s="59">
        <v>1047000</v>
      </c>
    </row>
    <row r="9" spans="1:4" x14ac:dyDescent="0.4">
      <c r="A9" t="s">
        <v>20</v>
      </c>
      <c r="C9" s="59"/>
      <c r="D9" s="59"/>
    </row>
    <row r="10" spans="1:4" x14ac:dyDescent="0.4">
      <c r="B10" t="s">
        <v>13</v>
      </c>
      <c r="C10" s="59">
        <v>70000000</v>
      </c>
      <c r="D10" s="59">
        <v>190000</v>
      </c>
    </row>
    <row r="11" spans="1:4" x14ac:dyDescent="0.4">
      <c r="B11" t="s">
        <v>16</v>
      </c>
      <c r="C11" s="59">
        <v>236000000</v>
      </c>
      <c r="D11" s="59">
        <v>676000</v>
      </c>
    </row>
    <row r="12" spans="1:4" x14ac:dyDescent="0.4">
      <c r="B12" t="s">
        <v>19</v>
      </c>
      <c r="C12" s="59">
        <v>316000000</v>
      </c>
      <c r="D12" s="59">
        <v>923000</v>
      </c>
    </row>
    <row r="13" spans="1:4" x14ac:dyDescent="0.4">
      <c r="A13" t="s">
        <v>198</v>
      </c>
      <c r="C13" s="59">
        <v>622000000</v>
      </c>
      <c r="D13" s="59">
        <v>1789000</v>
      </c>
    </row>
    <row r="14" spans="1:4" x14ac:dyDescent="0.4">
      <c r="A14" t="s">
        <v>194</v>
      </c>
      <c r="C14" s="59">
        <v>1070000000</v>
      </c>
      <c r="D14" s="59">
        <v>2836000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2:I15"/>
  <sheetViews>
    <sheetView workbookViewId="0">
      <selection activeCell="K5" sqref="K5"/>
    </sheetView>
  </sheetViews>
  <sheetFormatPr defaultRowHeight="17.399999999999999" x14ac:dyDescent="0.4"/>
  <cols>
    <col min="1" max="1" width="9.8984375" bestFit="1" customWidth="1"/>
    <col min="5" max="5" width="9.3984375" bestFit="1" customWidth="1"/>
    <col min="6" max="6" width="2.5" customWidth="1"/>
    <col min="7" max="7" width="10.19921875" customWidth="1"/>
    <col min="8" max="8" width="6.5" customWidth="1"/>
  </cols>
  <sheetData>
    <row r="2" spans="1:9" x14ac:dyDescent="0.4">
      <c r="A2" t="s">
        <v>134</v>
      </c>
      <c r="G2" s="36" t="s">
        <v>117</v>
      </c>
    </row>
    <row r="3" spans="1:9" x14ac:dyDescent="0.4">
      <c r="A3" s="23" t="s">
        <v>126</v>
      </c>
      <c r="B3" s="23" t="s">
        <v>127</v>
      </c>
      <c r="C3" s="23" t="s">
        <v>128</v>
      </c>
      <c r="D3" s="23" t="s">
        <v>129</v>
      </c>
      <c r="E3" s="23" t="s">
        <v>34</v>
      </c>
      <c r="I3" s="37" t="s">
        <v>34</v>
      </c>
    </row>
    <row r="4" spans="1:9" x14ac:dyDescent="0.4">
      <c r="A4" s="38">
        <v>44306</v>
      </c>
      <c r="B4" s="23" t="s">
        <v>130</v>
      </c>
      <c r="C4" s="39">
        <v>226</v>
      </c>
      <c r="D4" s="39">
        <v>5</v>
      </c>
      <c r="E4" s="40">
        <f t="shared" ref="E4:E11" si="0">(C4-D4)*VLOOKUP(B4,$A$14:$B$15,2,FALSE)</f>
        <v>64311</v>
      </c>
      <c r="H4" s="41"/>
      <c r="I4" s="40">
        <f>E4</f>
        <v>64311</v>
      </c>
    </row>
    <row r="5" spans="1:9" x14ac:dyDescent="0.4">
      <c r="A5" s="38">
        <v>44315</v>
      </c>
      <c r="B5" s="23" t="s">
        <v>131</v>
      </c>
      <c r="C5" s="39">
        <v>278</v>
      </c>
      <c r="D5" s="39">
        <v>4</v>
      </c>
      <c r="E5" s="40">
        <f t="shared" si="0"/>
        <v>158920</v>
      </c>
      <c r="G5" s="54" t="s">
        <v>132</v>
      </c>
      <c r="H5" s="41">
        <v>1</v>
      </c>
      <c r="I5" s="40">
        <f t="dataTable" ref="I5:I12" dt2D="0" dtr="0" r1="D4"/>
        <v>65475</v>
      </c>
    </row>
    <row r="6" spans="1:9" x14ac:dyDescent="0.4">
      <c r="A6" s="38">
        <v>44323</v>
      </c>
      <c r="B6" s="23" t="s">
        <v>131</v>
      </c>
      <c r="C6" s="39">
        <v>349</v>
      </c>
      <c r="D6" s="39">
        <v>1</v>
      </c>
      <c r="E6" s="40">
        <f t="shared" si="0"/>
        <v>201840</v>
      </c>
      <c r="G6" s="54"/>
      <c r="H6" s="41">
        <v>3</v>
      </c>
      <c r="I6" s="40">
        <v>64893</v>
      </c>
    </row>
    <row r="7" spans="1:9" x14ac:dyDescent="0.4">
      <c r="A7" s="38">
        <v>44336</v>
      </c>
      <c r="B7" s="23" t="s">
        <v>130</v>
      </c>
      <c r="C7" s="39">
        <v>321</v>
      </c>
      <c r="D7" s="39">
        <v>7</v>
      </c>
      <c r="E7" s="40">
        <f t="shared" si="0"/>
        <v>91374</v>
      </c>
      <c r="G7" s="54"/>
      <c r="H7" s="41">
        <v>5</v>
      </c>
      <c r="I7" s="40">
        <v>64311</v>
      </c>
    </row>
    <row r="8" spans="1:9" x14ac:dyDescent="0.4">
      <c r="A8" s="38">
        <v>44345</v>
      </c>
      <c r="B8" s="23" t="s">
        <v>130</v>
      </c>
      <c r="C8" s="39">
        <v>546</v>
      </c>
      <c r="D8" s="39">
        <v>8</v>
      </c>
      <c r="E8" s="40">
        <f t="shared" si="0"/>
        <v>156558</v>
      </c>
      <c r="G8" s="54"/>
      <c r="H8" s="41">
        <v>7</v>
      </c>
      <c r="I8" s="40">
        <v>63729</v>
      </c>
    </row>
    <row r="9" spans="1:9" x14ac:dyDescent="0.4">
      <c r="A9" s="38">
        <v>44354</v>
      </c>
      <c r="B9" s="23" t="s">
        <v>131</v>
      </c>
      <c r="C9" s="39">
        <v>246</v>
      </c>
      <c r="D9" s="39">
        <v>2</v>
      </c>
      <c r="E9" s="40">
        <f t="shared" si="0"/>
        <v>141520</v>
      </c>
      <c r="G9" s="54"/>
      <c r="H9" s="41">
        <v>9</v>
      </c>
      <c r="I9" s="40">
        <v>63147</v>
      </c>
    </row>
    <row r="10" spans="1:9" x14ac:dyDescent="0.4">
      <c r="A10" s="38">
        <v>44358</v>
      </c>
      <c r="B10" s="23" t="s">
        <v>131</v>
      </c>
      <c r="C10" s="39">
        <v>531</v>
      </c>
      <c r="D10" s="39">
        <v>5</v>
      </c>
      <c r="E10" s="40">
        <f t="shared" si="0"/>
        <v>305080</v>
      </c>
      <c r="G10" s="54"/>
      <c r="H10" s="41">
        <v>11</v>
      </c>
      <c r="I10" s="40">
        <v>62565</v>
      </c>
    </row>
    <row r="11" spans="1:9" x14ac:dyDescent="0.4">
      <c r="A11" s="38">
        <v>44369</v>
      </c>
      <c r="B11" s="23" t="s">
        <v>131</v>
      </c>
      <c r="C11" s="39">
        <v>521</v>
      </c>
      <c r="D11" s="39">
        <v>3</v>
      </c>
      <c r="E11" s="40">
        <f t="shared" si="0"/>
        <v>300440</v>
      </c>
      <c r="G11" s="54"/>
      <c r="H11" s="41">
        <v>13</v>
      </c>
      <c r="I11" s="40">
        <v>61983</v>
      </c>
    </row>
    <row r="12" spans="1:9" x14ac:dyDescent="0.4">
      <c r="G12" s="54"/>
      <c r="H12" s="41">
        <v>15</v>
      </c>
      <c r="I12" s="40">
        <v>61401</v>
      </c>
    </row>
    <row r="13" spans="1:9" x14ac:dyDescent="0.4">
      <c r="A13" s="49" t="s">
        <v>133</v>
      </c>
      <c r="B13" s="50"/>
    </row>
    <row r="14" spans="1:9" x14ac:dyDescent="0.4">
      <c r="A14" s="23" t="s">
        <v>130</v>
      </c>
      <c r="B14" s="23">
        <v>291</v>
      </c>
    </row>
    <row r="15" spans="1:9" x14ac:dyDescent="0.4">
      <c r="A15" s="23" t="s">
        <v>131</v>
      </c>
      <c r="B15" s="23">
        <v>580</v>
      </c>
    </row>
  </sheetData>
  <mergeCells count="2">
    <mergeCell ref="G5:G12"/>
    <mergeCell ref="A13:B13"/>
  </mergeCells>
  <phoneticPr fontId="1" type="noConversion"/>
  <dataValidations count="1">
    <dataValidation type="custom" allowBlank="1" showInputMessage="1" showErrorMessage="1" errorTitle="입력오류" error="다시 입력하세요." promptTitle="입력제한" prompt="4월~6월에 해당하는 날짜만 입력하세요." sqref="A4:A11" xr:uid="{FB601952-F5C8-4932-A648-0F753DA0653A}">
      <formula1>AND(MONTH(A4)&gt;=4,MONTH(A4)&lt;=6)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workbookViewId="0">
      <selection activeCell="M11" sqref="M11"/>
    </sheetView>
  </sheetViews>
  <sheetFormatPr defaultRowHeight="17.399999999999999" x14ac:dyDescent="0.4"/>
  <sheetData>
    <row r="1" spans="1:3" ht="21" x14ac:dyDescent="0.4">
      <c r="A1" s="55" t="s">
        <v>140</v>
      </c>
      <c r="B1" s="55"/>
      <c r="C1" s="55"/>
    </row>
    <row r="2" spans="1:3" x14ac:dyDescent="0.4">
      <c r="A2" s="23" t="s">
        <v>141</v>
      </c>
      <c r="B2" s="23" t="s">
        <v>142</v>
      </c>
      <c r="C2" s="23" t="s">
        <v>143</v>
      </c>
    </row>
    <row r="3" spans="1:3" x14ac:dyDescent="0.4">
      <c r="A3" s="23" t="s">
        <v>144</v>
      </c>
      <c r="B3" s="42">
        <v>420.52083333333297</v>
      </c>
      <c r="C3" s="42">
        <v>812.35</v>
      </c>
    </row>
    <row r="4" spans="1:3" x14ac:dyDescent="0.4">
      <c r="A4" s="23" t="s">
        <v>135</v>
      </c>
      <c r="B4" s="42">
        <v>248.94833333333301</v>
      </c>
      <c r="C4" s="42">
        <v>400.9</v>
      </c>
    </row>
    <row r="5" spans="1:3" x14ac:dyDescent="0.4">
      <c r="A5" s="23" t="s">
        <v>136</v>
      </c>
      <c r="B5" s="42">
        <v>410.428333333333</v>
      </c>
      <c r="C5" s="42">
        <v>638.27499999999998</v>
      </c>
    </row>
    <row r="6" spans="1:3" x14ac:dyDescent="0.4">
      <c r="A6" s="23" t="s">
        <v>137</v>
      </c>
      <c r="B6" s="42">
        <v>386.879166666667</v>
      </c>
      <c r="C6" s="42">
        <v>379.8</v>
      </c>
    </row>
    <row r="7" spans="1:3" x14ac:dyDescent="0.4">
      <c r="A7" s="23" t="s">
        <v>138</v>
      </c>
      <c r="B7" s="42">
        <v>400.33583333333303</v>
      </c>
      <c r="C7" s="42">
        <v>506.4</v>
      </c>
    </row>
    <row r="8" spans="1:3" x14ac:dyDescent="0.4">
      <c r="A8" s="23" t="s">
        <v>139</v>
      </c>
      <c r="B8" s="42">
        <v>339.78083333333302</v>
      </c>
      <c r="C8" s="42">
        <v>675.2</v>
      </c>
    </row>
  </sheetData>
  <mergeCells count="1">
    <mergeCell ref="A1:C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1:E15"/>
  <sheetViews>
    <sheetView workbookViewId="0">
      <selection activeCell="H8" sqref="H8"/>
    </sheetView>
  </sheetViews>
  <sheetFormatPr defaultRowHeight="17.399999999999999" x14ac:dyDescent="0.4"/>
  <cols>
    <col min="1" max="1" width="11" customWidth="1"/>
    <col min="2" max="2" width="9.3984375" customWidth="1"/>
    <col min="3" max="3" width="9.8984375" customWidth="1"/>
    <col min="4" max="4" width="10" customWidth="1"/>
    <col min="5" max="5" width="14.3984375" customWidth="1"/>
    <col min="6" max="6" width="2.19921875" customWidth="1"/>
    <col min="7" max="7" width="11.09765625" customWidth="1"/>
  </cols>
  <sheetData>
    <row r="1" spans="1:5" ht="21" x14ac:dyDescent="0.4">
      <c r="A1" s="56" t="s">
        <v>145</v>
      </c>
      <c r="B1" s="56"/>
      <c r="C1" s="56"/>
      <c r="D1" s="56"/>
      <c r="E1" s="56"/>
    </row>
    <row r="3" spans="1:5" x14ac:dyDescent="0.4">
      <c r="A3" s="23" t="s">
        <v>146</v>
      </c>
      <c r="B3" s="23" t="s">
        <v>147</v>
      </c>
      <c r="C3" s="23" t="s">
        <v>148</v>
      </c>
      <c r="D3" s="23" t="s">
        <v>149</v>
      </c>
      <c r="E3" s="23" t="s">
        <v>150</v>
      </c>
    </row>
    <row r="4" spans="1:5" x14ac:dyDescent="0.4">
      <c r="A4" s="23" t="s">
        <v>151</v>
      </c>
      <c r="B4" s="25">
        <v>43150</v>
      </c>
      <c r="C4" s="43" t="s">
        <v>152</v>
      </c>
      <c r="D4" s="60">
        <v>2.9</v>
      </c>
      <c r="E4" s="25">
        <v>190984</v>
      </c>
    </row>
    <row r="5" spans="1:5" x14ac:dyDescent="0.4">
      <c r="A5" s="23" t="s">
        <v>153</v>
      </c>
      <c r="B5" s="25">
        <v>70500</v>
      </c>
      <c r="C5" s="43" t="s">
        <v>154</v>
      </c>
      <c r="D5" s="60">
        <v>1.4</v>
      </c>
      <c r="E5" s="25">
        <v>188630</v>
      </c>
    </row>
    <row r="6" spans="1:5" x14ac:dyDescent="0.4">
      <c r="A6" s="23" t="s">
        <v>155</v>
      </c>
      <c r="B6" s="25">
        <v>34450</v>
      </c>
      <c r="C6" s="43" t="s">
        <v>156</v>
      </c>
      <c r="D6" s="60">
        <v>-3.25</v>
      </c>
      <c r="E6" s="25">
        <v>177652</v>
      </c>
    </row>
    <row r="7" spans="1:5" x14ac:dyDescent="0.4">
      <c r="A7" s="23" t="s">
        <v>157</v>
      </c>
      <c r="B7" s="25">
        <v>214200</v>
      </c>
      <c r="C7" s="43" t="s">
        <v>158</v>
      </c>
      <c r="D7" s="60">
        <v>6.47</v>
      </c>
      <c r="E7" s="25">
        <v>311300</v>
      </c>
    </row>
    <row r="8" spans="1:5" x14ac:dyDescent="0.4">
      <c r="A8" s="23" t="s">
        <v>159</v>
      </c>
      <c r="B8" s="25">
        <v>108500</v>
      </c>
      <c r="C8" s="43" t="s">
        <v>160</v>
      </c>
      <c r="D8" s="60">
        <v>-9.0299999999999994</v>
      </c>
      <c r="E8" s="25">
        <v>302977</v>
      </c>
    </row>
    <row r="9" spans="1:5" x14ac:dyDescent="0.4">
      <c r="A9" s="23" t="s">
        <v>161</v>
      </c>
      <c r="B9" s="25">
        <v>126000</v>
      </c>
      <c r="C9" s="43" t="s">
        <v>162</v>
      </c>
      <c r="D9" s="60">
        <v>-19.68</v>
      </c>
      <c r="E9" s="25">
        <v>257309</v>
      </c>
    </row>
    <row r="10" spans="1:5" x14ac:dyDescent="0.4">
      <c r="A10" s="23" t="s">
        <v>163</v>
      </c>
      <c r="B10" s="25">
        <v>103000</v>
      </c>
      <c r="C10" s="43" t="s">
        <v>164</v>
      </c>
      <c r="D10" s="60">
        <v>-7.62</v>
      </c>
      <c r="E10" s="25">
        <v>229318</v>
      </c>
    </row>
    <row r="11" spans="1:5" x14ac:dyDescent="0.4">
      <c r="A11" s="23" t="s">
        <v>165</v>
      </c>
      <c r="B11" s="25">
        <v>41750</v>
      </c>
      <c r="C11" s="43" t="s">
        <v>166</v>
      </c>
      <c r="D11" s="60">
        <v>19.760000000000002</v>
      </c>
      <c r="E11" s="25">
        <v>159576</v>
      </c>
    </row>
    <row r="12" spans="1:5" x14ac:dyDescent="0.4">
      <c r="A12" s="23" t="s">
        <v>167</v>
      </c>
      <c r="B12" s="25">
        <v>29800</v>
      </c>
      <c r="C12" s="43" t="s">
        <v>168</v>
      </c>
      <c r="D12" s="60">
        <v>6.11</v>
      </c>
      <c r="E12" s="25">
        <v>144844</v>
      </c>
    </row>
    <row r="13" spans="1:5" x14ac:dyDescent="0.4">
      <c r="A13" s="23" t="s">
        <v>169</v>
      </c>
      <c r="B13" s="25">
        <v>122100</v>
      </c>
      <c r="C13" s="43">
        <v>0</v>
      </c>
      <c r="D13" s="60">
        <v>0</v>
      </c>
      <c r="E13" s="25">
        <v>229422</v>
      </c>
    </row>
    <row r="14" spans="1:5" x14ac:dyDescent="0.4">
      <c r="A14" s="23" t="s">
        <v>170</v>
      </c>
      <c r="B14" s="25">
        <v>87200</v>
      </c>
      <c r="C14" s="43" t="s">
        <v>171</v>
      </c>
      <c r="D14" s="60">
        <v>4.04</v>
      </c>
      <c r="E14" s="25">
        <v>197009</v>
      </c>
    </row>
    <row r="15" spans="1:5" x14ac:dyDescent="0.4">
      <c r="A15" s="23" t="s">
        <v>172</v>
      </c>
      <c r="B15" s="25">
        <v>192000</v>
      </c>
      <c r="C15" s="43" t="s">
        <v>173</v>
      </c>
      <c r="D15" s="60">
        <v>-17.71</v>
      </c>
      <c r="E15" s="25">
        <v>512514</v>
      </c>
    </row>
  </sheetData>
  <mergeCells count="1">
    <mergeCell ref="A1:E1"/>
  </mergeCells>
  <phoneticPr fontId="1" type="noConversion"/>
  <conditionalFormatting sqref="E4:E15">
    <cfRule type="dataBar" priority="5">
      <dataBar>
        <cfvo type="num" val="1000000"/>
        <cfvo type="num" val="4000000"/>
        <color rgb="FF0070C0"/>
      </dataBar>
      <extLst>
        <ext xmlns:x14="http://schemas.microsoft.com/office/spreadsheetml/2009/9/main" uri="{B025F937-C7B1-47D3-B67F-A62EFF666E3E}">
          <x14:id>{A2B1871A-321D-468C-98D6-43AA371A252E}</x14:id>
        </ext>
      </extLst>
    </cfRule>
    <cfRule type="dataBar" priority="4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{2F959653-FBDC-4B54-BB24-5106371A6DF4}</x14:id>
        </ext>
      </extLst>
    </cfRule>
    <cfRule type="dataBar" priority="3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{F10C93DB-FC19-406B-8C1C-DA51FD6C68C3}</x14:id>
        </ext>
      </extLst>
    </cfRule>
    <cfRule type="dataBar" priority="2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{21E0447B-A678-4608-BC83-52EAE7DA5C49}</x14:id>
        </ext>
      </extLst>
    </cfRule>
    <cfRule type="dataBar" priority="1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{CD41E88B-D258-4880-9EB5-447F442DF8A8}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2B1871A-321D-468C-98D6-43AA371A252E}">
            <x14:dataBar minLength="0" maxLength="100">
              <x14:cfvo type="num">
                <xm:f>1000000</xm:f>
              </x14:cfvo>
              <x14:cfvo type="num">
                <xm:f>4000000</xm:f>
              </x14:cfvo>
              <x14:negativeFillColor rgb="FFFF0000"/>
              <x14:axisColor rgb="FF000000"/>
            </x14:dataBar>
          </x14:cfRule>
          <x14:cfRule type="dataBar" id="{2F959653-FBDC-4B54-BB24-5106371A6DF4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F10C93DB-FC19-406B-8C1C-DA51FD6C68C3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21E0447B-A678-4608-BC83-52EAE7DA5C49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CD41E88B-D258-4880-9EB5-447F442DF8A8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m:sqref>E4:E15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I21"/>
  <sheetViews>
    <sheetView workbookViewId="0">
      <selection activeCell="I10" sqref="I10"/>
    </sheetView>
  </sheetViews>
  <sheetFormatPr defaultRowHeight="17.399999999999999" x14ac:dyDescent="0.4"/>
  <cols>
    <col min="3" max="3" width="13" bestFit="1" customWidth="1"/>
    <col min="4" max="4" width="13.09765625" customWidth="1"/>
    <col min="5" max="5" width="12.3984375" bestFit="1" customWidth="1"/>
    <col min="6" max="6" width="15.8984375" customWidth="1"/>
    <col min="7" max="7" width="3.5" customWidth="1"/>
    <col min="8" max="8" width="10.09765625" customWidth="1"/>
    <col min="9" max="9" width="13.5" customWidth="1"/>
  </cols>
  <sheetData>
    <row r="2" spans="1:9" x14ac:dyDescent="0.4">
      <c r="A2" t="s">
        <v>179</v>
      </c>
    </row>
    <row r="3" spans="1:9" x14ac:dyDescent="0.4">
      <c r="A3" s="44" t="s">
        <v>180</v>
      </c>
      <c r="B3" s="45" t="s">
        <v>181</v>
      </c>
      <c r="C3" s="45" t="s">
        <v>182</v>
      </c>
      <c r="D3" s="45" t="s">
        <v>183</v>
      </c>
      <c r="E3" s="45" t="s">
        <v>184</v>
      </c>
      <c r="F3" s="45" t="s">
        <v>185</v>
      </c>
      <c r="G3" s="46"/>
      <c r="H3" s="45" t="s">
        <v>183</v>
      </c>
      <c r="I3" s="45" t="s">
        <v>184</v>
      </c>
    </row>
    <row r="4" spans="1:9" x14ac:dyDescent="0.4">
      <c r="A4" s="39" t="s">
        <v>174</v>
      </c>
      <c r="B4" s="39" t="s">
        <v>175</v>
      </c>
      <c r="C4" s="47">
        <v>44355</v>
      </c>
      <c r="D4" s="47" t="s">
        <v>176</v>
      </c>
      <c r="E4" s="39" t="s">
        <v>177</v>
      </c>
      <c r="F4" s="39" t="s">
        <v>178</v>
      </c>
      <c r="H4" s="23" t="s">
        <v>186</v>
      </c>
      <c r="I4" s="23" t="s">
        <v>177</v>
      </c>
    </row>
    <row r="5" spans="1:9" x14ac:dyDescent="0.4">
      <c r="A5" s="39"/>
      <c r="B5" s="39"/>
      <c r="C5" s="47"/>
      <c r="D5" s="47"/>
      <c r="E5" s="39"/>
      <c r="F5" s="39"/>
      <c r="H5" s="23" t="s">
        <v>176</v>
      </c>
      <c r="I5" s="23" t="s">
        <v>187</v>
      </c>
    </row>
    <row r="6" spans="1:9" x14ac:dyDescent="0.4">
      <c r="A6" s="39"/>
      <c r="B6" s="39"/>
      <c r="C6" s="47"/>
      <c r="D6" s="39"/>
      <c r="E6" s="39"/>
      <c r="F6" s="39"/>
      <c r="H6" s="23" t="s">
        <v>188</v>
      </c>
      <c r="I6" s="23" t="s">
        <v>189</v>
      </c>
    </row>
    <row r="7" spans="1:9" x14ac:dyDescent="0.4">
      <c r="A7" s="39"/>
      <c r="B7" s="39"/>
      <c r="C7" s="39"/>
      <c r="D7" s="39"/>
      <c r="E7" s="39"/>
      <c r="F7" s="39"/>
      <c r="H7" s="23" t="s">
        <v>190</v>
      </c>
      <c r="I7" s="23" t="s">
        <v>191</v>
      </c>
    </row>
    <row r="8" spans="1:9" x14ac:dyDescent="0.4">
      <c r="A8" s="39"/>
      <c r="B8" s="39"/>
      <c r="C8" s="39"/>
      <c r="D8" s="39"/>
      <c r="E8" s="39"/>
      <c r="F8" s="39"/>
    </row>
    <row r="9" spans="1:9" x14ac:dyDescent="0.4">
      <c r="A9" s="39"/>
      <c r="B9" s="39"/>
      <c r="C9" s="39"/>
      <c r="D9" s="39"/>
      <c r="E9" s="39"/>
      <c r="F9" s="39"/>
    </row>
    <row r="10" spans="1:9" x14ac:dyDescent="0.4">
      <c r="A10" s="39"/>
      <c r="B10" s="39"/>
      <c r="C10" s="39"/>
      <c r="D10" s="39"/>
      <c r="E10" s="39"/>
      <c r="F10" s="39"/>
    </row>
    <row r="11" spans="1:9" x14ac:dyDescent="0.4">
      <c r="A11" s="39"/>
      <c r="B11" s="39"/>
      <c r="C11" s="39"/>
      <c r="D11" s="39"/>
      <c r="E11" s="39"/>
      <c r="F11" s="39"/>
    </row>
    <row r="12" spans="1:9" x14ac:dyDescent="0.4">
      <c r="A12" s="39"/>
      <c r="B12" s="39"/>
      <c r="C12" s="39"/>
      <c r="D12" s="39"/>
      <c r="E12" s="39"/>
      <c r="F12" s="39"/>
    </row>
    <row r="13" spans="1:9" x14ac:dyDescent="0.4">
      <c r="A13" s="39"/>
      <c r="B13" s="39"/>
      <c r="C13" s="39"/>
      <c r="D13" s="39"/>
      <c r="E13" s="39"/>
      <c r="F13" s="39"/>
    </row>
    <row r="14" spans="1:9" x14ac:dyDescent="0.4">
      <c r="A14" s="39"/>
      <c r="B14" s="39"/>
      <c r="C14" s="39"/>
      <c r="D14" s="39"/>
      <c r="E14" s="39"/>
      <c r="F14" s="39"/>
    </row>
    <row r="15" spans="1:9" x14ac:dyDescent="0.4">
      <c r="A15" s="39"/>
      <c r="B15" s="39"/>
      <c r="C15" s="39"/>
      <c r="D15" s="39"/>
      <c r="E15" s="39"/>
      <c r="F15" s="39"/>
    </row>
    <row r="16" spans="1:9" x14ac:dyDescent="0.4">
      <c r="A16" s="39"/>
      <c r="B16" s="39"/>
      <c r="C16" s="39"/>
      <c r="D16" s="39"/>
      <c r="E16" s="39"/>
      <c r="F16" s="39"/>
    </row>
    <row r="17" spans="1:6" x14ac:dyDescent="0.4">
      <c r="A17" s="39"/>
      <c r="B17" s="39"/>
      <c r="C17" s="39"/>
      <c r="D17" s="39"/>
      <c r="E17" s="39"/>
      <c r="F17" s="39"/>
    </row>
    <row r="18" spans="1:6" x14ac:dyDescent="0.4">
      <c r="A18" s="39"/>
      <c r="B18" s="39"/>
      <c r="C18" s="39"/>
      <c r="D18" s="39"/>
      <c r="E18" s="39"/>
      <c r="F18" s="39"/>
    </row>
    <row r="19" spans="1:6" x14ac:dyDescent="0.4">
      <c r="A19" s="39"/>
      <c r="B19" s="39"/>
      <c r="C19" s="39"/>
      <c r="D19" s="39"/>
      <c r="E19" s="39"/>
      <c r="F19" s="39"/>
    </row>
    <row r="20" spans="1:6" x14ac:dyDescent="0.4">
      <c r="A20" s="39"/>
      <c r="B20" s="39"/>
      <c r="C20" s="39"/>
      <c r="D20" s="39"/>
      <c r="E20" s="39"/>
      <c r="F20" s="39"/>
    </row>
    <row r="21" spans="1:6" x14ac:dyDescent="0.4">
      <c r="A21" s="39"/>
      <c r="B21" s="39"/>
      <c r="C21" s="39"/>
      <c r="D21" s="39"/>
      <c r="E21" s="39"/>
      <c r="F21" s="3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아등록">
          <controlPr defaultSize="0" autoLine="0" r:id="rId4">
            <anchor moveWithCells="1">
              <from>
                <xdr:col>5</xdr:col>
                <xdr:colOff>182880</xdr:colOff>
                <xdr:row>0</xdr:row>
                <xdr:rowOff>45720</xdr:rowOff>
              </from>
              <to>
                <xdr:col>5</xdr:col>
                <xdr:colOff>1143000</xdr:colOff>
                <xdr:row>1</xdr:row>
                <xdr:rowOff>175260</xdr:rowOff>
              </to>
            </anchor>
          </controlPr>
        </control>
      </mc:Choice>
      <mc:Fallback>
        <control shapeId="2049" r:id="rId3" name="cmd원아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계산작업</vt:lpstr>
      <vt:lpstr>C등급계약재배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정아 윤</cp:lastModifiedBy>
  <dcterms:created xsi:type="dcterms:W3CDTF">2023-07-14T11:40:39Z</dcterms:created>
  <dcterms:modified xsi:type="dcterms:W3CDTF">2024-09-20T13:28:23Z</dcterms:modified>
</cp:coreProperties>
</file>