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양서현\Desktop\"/>
    </mc:Choice>
  </mc:AlternateContent>
  <xr:revisionPtr revIDLastSave="0" documentId="13_ncr:1_{03EA16F4-C0DC-402D-88BD-213D05AE186B}" xr6:coauthVersionLast="47" xr6:coauthVersionMax="47" xr10:uidLastSave="{00000000-0000-0000-0000-000000000000}"/>
  <bookViews>
    <workbookView xWindow="-108" yWindow="-108" windowWidth="23256" windowHeight="12456" tabRatio="959" activeTab="5" xr2:uid="{996A17FC-0A87-4199-9912-680845FDCF65}"/>
  </bookViews>
  <sheets>
    <sheet name="기본작업-1" sheetId="1" r:id="rId1"/>
    <sheet name="기본작업-2" sheetId="8" r:id="rId2"/>
    <sheet name="계산작업" sheetId="2" r:id="rId3"/>
    <sheet name="C등급계약재배" sheetId="11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eta.HLOOKUP" hidden="1" xlm="1">#NAME?</definedName>
    <definedName name="_xleta.MATCH" hidden="1" xlm="1">#NAME?</definedName>
    <definedName name="_xleta.MIN" hidden="1" xlm="1">#NAME?</definedName>
    <definedName name="_xlnm.Criteria" localSheetId="0">'기본작업-1'!$A$32:$A$33</definedName>
    <definedName name="ExternalData_1" localSheetId="3" hidden="1">C등급계약재배!$A$3:$J$8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36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토지_b8ff37f8-f88e-4cca-bc29-d787cc8d3e8d" name="토지" connection="거래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 a="1"/>
  <c r="G35" i="2" s="1"/>
  <c r="G36" i="2" a="1"/>
  <c r="G36" i="2" s="1"/>
  <c r="G37" i="2" a="1"/>
  <c r="G37" i="2"/>
  <c r="G34" i="2" a="1"/>
  <c r="G34" i="2" s="1"/>
  <c r="J35" i="2" a="1"/>
  <c r="J35" i="2" s="1"/>
  <c r="J34" i="2" a="1"/>
  <c r="J34" i="2" s="1"/>
  <c r="I3" i="2"/>
  <c r="J4" i="2" a="1"/>
  <c r="J4" i="2" s="1"/>
  <c r="J5" i="2" a="1"/>
  <c r="J5" i="2" s="1"/>
  <c r="J6" i="2" a="1"/>
  <c r="J6" i="2" s="1"/>
  <c r="J7" i="2" a="1"/>
  <c r="J7" i="2" s="1"/>
  <c r="J8" i="2" a="1"/>
  <c r="J8" i="2" s="1"/>
  <c r="J9" i="2" a="1"/>
  <c r="J9" i="2" s="1"/>
  <c r="J10" i="2" a="1"/>
  <c r="J10" i="2" s="1"/>
  <c r="J11" i="2" a="1"/>
  <c r="J11" i="2" s="1"/>
  <c r="J12" i="2" a="1"/>
  <c r="J12" i="2" s="1"/>
  <c r="J13" i="2" a="1"/>
  <c r="J13" i="2" s="1"/>
  <c r="J14" i="2" a="1"/>
  <c r="J14" i="2" s="1"/>
  <c r="J15" i="2" a="1"/>
  <c r="J15" i="2" s="1"/>
  <c r="J16" i="2" a="1"/>
  <c r="J16" i="2" s="1"/>
  <c r="J17" i="2" a="1"/>
  <c r="J17" i="2" s="1"/>
  <c r="J18" i="2" a="1"/>
  <c r="J18" i="2" s="1"/>
  <c r="J19" i="2" a="1"/>
  <c r="J19" i="2" s="1"/>
  <c r="J20" i="2" a="1"/>
  <c r="J20" i="2" s="1"/>
  <c r="J21" i="2" a="1"/>
  <c r="J21" i="2" s="1"/>
  <c r="J22" i="2" a="1"/>
  <c r="J22" i="2" s="1"/>
  <c r="J23" i="2" a="1"/>
  <c r="J23" i="2" s="1"/>
  <c r="J24" i="2" a="1"/>
  <c r="J24" i="2" s="1"/>
  <c r="J25" i="2" a="1"/>
  <c r="J25" i="2" s="1"/>
  <c r="J26" i="2" a="1"/>
  <c r="J26" i="2" s="1"/>
  <c r="J27" i="2" a="1"/>
  <c r="J27" i="2" s="1"/>
  <c r="J28" i="2" a="1"/>
  <c r="J28" i="2" s="1"/>
  <c r="J29" i="2" a="1"/>
  <c r="J29" i="2" s="1"/>
  <c r="J30" i="2" a="1"/>
  <c r="J30" i="2" s="1"/>
  <c r="J3" i="2" a="1"/>
  <c r="J3" i="2" s="1"/>
  <c r="A33" i="1"/>
  <c r="E4" i="4"/>
  <c r="I4" i="4" s="1"/>
  <c r="E5" i="4"/>
  <c r="E6" i="4"/>
  <c r="E7" i="4"/>
  <c r="E8" i="4"/>
  <c r="E9" i="4"/>
  <c r="E10" i="4"/>
  <c r="E11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FEAB49-E3E8-4984-A989-93ACED7C8A52}" keepAlive="1" name="ModelConnection_ExternalData_1" description="데이터 모델" type="5" refreshedVersion="8" minRefreshableVersion="5" saveData="1">
    <dbPr connection="Data Model Connection" command="DRILLTHROUGH MAXROWS 1000 SELECT FROM [Model] WHERE (([Measures].[합계: 전체거래액],[토지].[계약종류].&amp;[계약재배],[토지].[등급].&amp;[C])) RETURN [$토지].[농작물],[$토지].[생산지],[$토지].[계약종류],[$토지].[전체거래액],[$토지].[재배면적(㎡)],[$토지].[재배시기],[$토지].[등급],[$토지].[사용비료],[$토지].[거래수수료],[$토지].[규모]" commandType="4"/>
    <extLst>
      <ext xmlns:x15="http://schemas.microsoft.com/office/spreadsheetml/2010/11/main" uri="{DE250136-89BD-433C-8126-D09CA5730AF9}">
        <x15:connection id="" model="1"/>
      </ext>
    </extLst>
  </connection>
  <connection id="2" xr16:uid="{810FF12F-8641-4F87-B6EA-D2D6749852F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9EA4A772-7C83-466F-8AAB-A0571579641A}" sourceFile="C:\Users\양서현\Documents\카카오톡 받은 파일\거래현황.xlsx" name="거래현황" type="100" refreshedVersion="8" minRefreshableVersion="5">
    <extLst>
      <ext xmlns:x15="http://schemas.microsoft.com/office/spreadsheetml/2010/11/main" uri="{DE250136-89BD-433C-8126-D09CA5730AF9}">
        <x15:connection id="b7fb278a-ff50-412f-a19d-40b97cce8257" autoDelete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토지].[생산지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<sst xmlns="http://schemas.openxmlformats.org/spreadsheetml/2006/main" count="742" uniqueCount="212">
  <si>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</si>
  <si>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</si>
  <si>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</si>
  <si>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</si>
  <si>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</si>
  <si>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</si>
  <si>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</si>
  <si>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</si>
  <si>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</si>
  <si>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</si>
  <si>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</si>
  <si>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</si>
  <si>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</si>
  <si>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</si>
  <si>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</si>
  <si>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</si>
  <si>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</si>
  <si>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</si>
  <si>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</si>
  <si>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</si>
  <si>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</si>
  <si>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</si>
  <si>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</si>
  <si>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</si>
  <si>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</si>
  <si>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</si>
  <si>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</si>
  <si>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</si>
  <si>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</si>
  <si>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</si>
  <si>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</si>
  <si>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</si>
  <si>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</si>
  <si>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</si>
  <si>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</si>
  <si>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</si>
  <si>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</si>
  <si>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</si>
  <si>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</si>
  <si>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</si>
  <si>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</si>
  <si>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</si>
  <si>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</si>
  <si>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</si>
  <si>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</si>
  <si>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</si>
  <si>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</si>
  <si>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</si>
  <si>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</si>
  <si>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</si>
  <si>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</si>
  <si>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</si>
  <si>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</si>
  <si>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</si>
  <si>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</si>
  <si>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</si>
  <si>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</si>
  <si>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</si>
  <si>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</si>
  <si>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</si>
  <si>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</si>
  <si>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</si>
  <si>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</si>
  <si>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</si>
  <si>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</si>
  <si>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</si>
  <si>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</si>
  <si>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</si>
  <si>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</si>
  <si>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</si>
  <si>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</si>
  <si>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</si>
  <si>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</si>
  <si>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</si>
  <si>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</si>
  <si>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</si>
  <si>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</si>
  <si>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</si>
  <si>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</si>
  <si>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</si>
  <si>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</si>
  <si>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</si>
  <si>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</si>
  <si>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</si>
  <si>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</si>
  <si>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</si>
  <si>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</si>
  <si>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</si>
  <si>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</si>
  <si>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</si>
  <si>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</si>
  <si>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</si>
  <si>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</si>
  <si>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</si>
  <si>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</si>
  <si>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</si>
  <si>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</si>
  <si>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</si>
  <si>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</si>
  <si>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</si>
  <si>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</si>
  <si>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</si>
  <si>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</si>
  <si>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</si>
  <si>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</si>
  <si>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</si>
  <si>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</si>
  <si>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</si>
  <si>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</si>
  <si>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</si>
  <si>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</si>
  <si>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</si>
  <si>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</si>
  <si>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</si>
  <si>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</si>
  <si>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</si>
  <si>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</si>
  <si>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</si>
  <si>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</si>
  <si>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</si>
  <si>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</si>
  <si>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</si>
  <si>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</si>
  <si>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</si>
  <si>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</si>
  <si>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</si>
  <si>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</si>
  <si>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</si>
  <si>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</si>
  <si>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</si>
  <si>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</si>
  <si>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</si>
  <si>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</si>
  <si>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</si>
  <si>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</si>
  <si>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</si>
  <si>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</si>
  <si>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</si>
  <si>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</si>
  <si>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</si>
  <si>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</si>
  <si>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</si>
  <si>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</si>
  <si>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</si>
  <si>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</si>
  <si>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</si>
  <si>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</si>
  <si>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</si>
  <si>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</si>
  <si>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</si>
  <si>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</si>
  <si>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</si>
  <si>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</si>
  <si>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</si>
  <si>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</si>
  <si>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</si>
  <si>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</si>
  <si>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</si>
  <si>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</si>
  <si>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</si>
  <si>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</si>
  <si>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</si>
  <si>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</si>
  <si>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</si>
  <si>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</si>
  <si>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</si>
  <si>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</si>
  <si>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</si>
  <si>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</si>
  <si>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</si>
  <si>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</si>
  <si>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</si>
  <si>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</si>
  <si>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</si>
  <si>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</si>
  <si>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</si>
  <si>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</si>
  <si>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</si>
  <si>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</si>
  <si>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</si>
  <si>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</si>
  <si>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</si>
  <si>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</si>
  <si>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</si>
  <si>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</si>
  <si>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</si>
  <si>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</si>
  <si>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</si>
  <si>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</si>
  <si>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</si>
  <si>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</si>
  <si>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</si>
  <si>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</si>
  <si>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All</t>
  </si>
  <si>
    <t>총합계</t>
  </si>
  <si>
    <t>합계: 전체거래액</t>
  </si>
  <si>
    <t>합계: 거래수수료</t>
  </si>
  <si>
    <t>계약재배 요약</t>
  </si>
  <si>
    <t>포전매매 요약</t>
  </si>
  <si>
    <t>토지[농작물]</t>
  </si>
  <si>
    <t>토지[생산지]</t>
  </si>
  <si>
    <t>토지[계약종류]</t>
  </si>
  <si>
    <t>토지[전체거래액]</t>
  </si>
  <si>
    <t>토지[재배면적(㎡)]</t>
  </si>
  <si>
    <t>토지[재배시기]</t>
  </si>
  <si>
    <t>토지[등급]</t>
  </si>
  <si>
    <t>토지[사용비료]</t>
  </si>
  <si>
    <t>토지[거래수수료]</t>
  </si>
  <si>
    <t>토지[규모]</t>
  </si>
  <si>
    <t>대형</t>
  </si>
  <si>
    <t>중형</t>
  </si>
  <si>
    <t>합계: 전체거래액, 계약재배 - C(처음 1000행)에 대한 데이터가 반환되었습니다.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</si>
</sst>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0" formatCode="[Red][&gt;0]&quot;▲&quot;0.0;[Blue][&lt;0]&quot;▼&quot;0.0;&quot;◇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10" fillId="0" borderId="0" xfId="0" applyFont="1">
      <alignment vertical="center"/>
    </xf>
    <xf numFmtId="180" fontId="0" fillId="0" borderId="1" xfId="0" applyNumberFormat="1" applyBorder="1">
      <alignment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3">
    <dxf>
      <font>
        <b/>
        <i val="0"/>
        <color rgb="FFEE0000"/>
      </font>
    </dxf>
    <dxf>
      <font>
        <b/>
        <i val="0"/>
        <color rgb="FFEE0000"/>
      </font>
    </dxf>
    <dxf>
      <font>
        <b/>
        <i val="0"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해외 이주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E5-4895-9581-96FB96B4316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E5-4895-9581-96FB96B4316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E5-4895-9581-96FB96B4316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E5-4895-9581-96FB96B4316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E5-4895-9581-96FB96B431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E5-4895-9581-96FB96B431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E5-4895-9581-96FB96B43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7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0</xdr:row>
          <xdr:rowOff>45720</xdr:rowOff>
        </xdr:from>
        <xdr:to>
          <xdr:col>5</xdr:col>
          <xdr:colOff>1143000</xdr:colOff>
          <xdr:row>1</xdr:row>
          <xdr:rowOff>190500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양서현" refreshedDate="45814.755299652781" backgroundQuery="1" createdVersion="8" refreshedVersion="8" minRefreshableVersion="3" recordCount="0" supportSubquery="1" supportAdvancedDrill="1" xr:uid="{4CB432CC-EFC1-48AE-BF19-07C324557AF5}">
  <cacheSource type="external" connectionId="2"/>
  <cacheFields count="5">
    <cacheField name="[토지].[생산지].[생산지]" caption="생산지" numFmtId="0" hierarchy="1" level="1">
      <sharedItems containsSemiMixedTypes="0" containsNonDate="0" containsString="0"/>
    </cacheField>
    <cacheField name="[토지].[계약종류].[계약종류]" caption="계약종류" numFmtId="0" hierarchy="2" level="1">
      <sharedItems count="2">
        <s v="계약재배"/>
        <s v="포전매매"/>
      </sharedItems>
    </cacheField>
    <cacheField name="[토지].[등급].[등급]" caption="등급" numFmtId="0" hierarchy="6" level="1">
      <sharedItems count="3">
        <s v="A"/>
        <s v="B"/>
        <s v="C"/>
      </sharedItems>
    </cacheField>
    <cacheField name="[Measures].[합계: 전체거래액]" caption="합계: 전체거래액" numFmtId="0" hierarchy="12" level="32767"/>
    <cacheField name="[Measures].[합계: 거래수수료]" caption="합계: 거래수수료" numFmtId="0" hierarchy="13" level="32767"/>
  </cacheFields>
  <cacheHierarchies count="14">
    <cacheHierarchy uniqueName="[토지].[농작물]" caption="농작물" attribute="1" defaultMemberUniqueName="[토지].[농작물].[All]" allUniqueName="[토지].[농작물].[All]" dimensionUniqueName="[토지]" displayFolder="" count="0" memberValueDatatype="130" unbalanced="0"/>
    <cacheHierarchy uniqueName="[토지].[생산지]" caption="생산지" attribute="1" defaultMemberUniqueName="[토지].[생산지].[All]" allUniqueName="[토지].[생산지].[All]" dimensionUniqueName="[토지]" displayFolder="" count="2" memberValueDatatype="130" unbalanced="0">
      <fieldsUsage count="2">
        <fieldUsage x="-1"/>
        <fieldUsage x="0"/>
      </fieldsUsage>
    </cacheHierarchy>
    <cacheHierarchy uniqueName="[토지].[계약종류]" caption="계약종류" attribute="1" defaultMemberUniqueName="[토지].[계약종류].[All]" allUniqueName="[토지].[계약종류].[All]" dimensionUniqueName="[토지]" displayFolder="" count="2" memberValueDatatype="130" unbalanced="0">
      <fieldsUsage count="2">
        <fieldUsage x="-1"/>
        <fieldUsage x="1"/>
      </fieldsUsage>
    </cacheHierarchy>
    <cacheHierarchy uniqueName="[토지].[전체거래액]" caption="전체거래액" attribute="1" defaultMemberUniqueName="[토지].[전체거래액].[All]" allUniqueName="[토지].[전체거래액].[All]" dimensionUniqueName="[토지]" displayFolder="" count="0" memberValueDatatype="5" unbalanced="0"/>
    <cacheHierarchy uniqueName="[토지].[재배면적(㎡)]" caption="재배면적(㎡)" attribute="1" defaultMemberUniqueName="[토지].[재배면적(㎡)].[All]" allUniqueName="[토지].[재배면적(㎡)].[All]" dimensionUniqueName="[토지]" displayFolder="" count="0" memberValueDatatype="5" unbalanced="0"/>
    <cacheHierarchy uniqueName="[토지].[재배시기]" caption="재배시기" attribute="1" defaultMemberUniqueName="[토지].[재배시기].[All]" allUniqueName="[토지].[재배시기].[All]" dimensionUniqueName="[토지]" displayFolder="" count="0" memberValueDatatype="130" unbalanced="0"/>
    <cacheHierarchy uniqueName="[토지].[등급]" caption="등급" attribute="1" defaultMemberUniqueName="[토지].[등급].[All]" allUniqueName="[토지].[등급].[All]" dimensionUniqueName="[토지]" displayFolder="" count="2" memberValueDatatype="130" unbalanced="0">
      <fieldsUsage count="2">
        <fieldUsage x="-1"/>
        <fieldUsage x="2"/>
      </fieldsUsage>
    </cacheHierarchy>
    <cacheHierarchy uniqueName="[토지].[사용비료]" caption="사용비료" attribute="1" defaultMemberUniqueName="[토지].[사용비료].[All]" allUniqueName="[토지].[사용비료].[All]" dimensionUniqueName="[토지]" displayFolder="" count="0" memberValueDatatype="130" unbalanced="0"/>
    <cacheHierarchy uniqueName="[토지].[거래수수료]" caption="거래수수료" attribute="1" defaultMemberUniqueName="[토지].[거래수수료].[All]" allUniqueName="[토지].[거래수수료].[All]" dimensionUniqueName="[토지]" displayFolder="" count="0" memberValueDatatype="5" unbalanced="0"/>
    <cacheHierarchy uniqueName="[토지].[규모]" caption="규모" attribute="1" defaultMemberUniqueName="[토지].[규모].[All]" allUniqueName="[토지].[규모].[All]" dimensionUniqueName="[토지]" displayFolder="" count="0" memberValueDatatype="130" unbalanced="0"/>
    <cacheHierarchy uniqueName="[Measures].[__XL_Count 토지]" caption="__XL_Count 토지" measure="1" displayFolder="" measureGroup="토지" count="0" hidden="1"/>
    <cacheHierarchy uniqueName="[Measures].[__No measures defined]" caption="__No measures defined" measure="1" displayFolder="" count="0" hidden="1"/>
    <cacheHierarchy uniqueName="[Measures].[합계: 전체거래액]" caption="합계: 전체거래액" measure="1" displayFolder="" measureGroup="토지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거래수수료]" caption="합계: 거래수수료" measure="1" displayFolder="" measureGroup="토지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토지" uniqueName="[토지]" caption="토지"/>
  </dimensions>
  <measureGroups count="1">
    <measureGroup name="토지" caption="토지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3D9F1B-41EB-431C-B1C1-25E2BB385411}" name="피벗 테이블1" cacheId="36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>
  <location ref="A3:D14" firstHeaderRow="0" firstDataRow="1" firstDataCol="2" rowPageCount="1" colPageCount="1"/>
  <pivotFields count="5">
    <pivotField axis="axisPage" compact="0" allDrilled="1" subtotalTop="0" showAll="0" dataSourceSort="1" defaultAttributeDrillState="1">
      <items count="1">
        <item t="default"/>
      </items>
    </pivotField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axis="axisRow" compact="0" allDrilled="1" subtotalTop="0" showAll="0" sortType="descending" defaultAttributeDrillState="1">
      <items count="4"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compact="0" showAll="0" defaultSubtotal="0"/>
    <pivotField dataField="1" compact="0" showAll="0" defaultSubtotal="0"/>
  </pivotFields>
  <rowFields count="2">
    <field x="1"/>
    <field x="2"/>
  </rowFields>
  <rowItems count="11">
    <i>
      <x/>
    </i>
    <i r="1">
      <x v="2"/>
    </i>
    <i r="1">
      <x v="1"/>
    </i>
    <i r="1">
      <x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" name="[토지].[생산지].[All]" cap="All"/>
  </pageFields>
  <dataFields count="2">
    <dataField name="합계: 전체거래액" fld="3" baseField="1" baseItem="0" numFmtId="179"/>
    <dataField name="합계: 거래수수료" fld="4" baseField="1" baseItem="0" numFmtId="179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Medium2" showRowHeaders="1" showColHeaders="1" showRowStripes="0" showColStripes="0" showLastColumn="1"/>
  <rowHierarchiesUsage count="2">
    <rowHierarchyUsage hierarchyUsage="2"/>
    <rowHierarchyUsage hierarchyUsage="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거래현황">
        <x15:activeTabTopLevelEntity name="[토지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E25417F4-9525-4308-904D-0AA649630623}" autoFormatId="16" applyNumberFormats="0" applyBorderFormats="0" applyFontFormats="0" applyPatternFormats="0" applyAlignmentFormats="0" applyWidthHeightFormats="0">
  <queryTableRefresh nextId="11">
    <queryTableFields count="10">
      <queryTableField id="1" name="토지[농작물]" tableColumnId="1"/>
      <queryTableField id="2" name="토지[생산지]" tableColumnId="2"/>
      <queryTableField id="3" name="토지[계약종류]" tableColumnId="3"/>
      <queryTableField id="4" name="토지[전체거래액]" tableColumnId="4"/>
      <queryTableField id="5" name="토지[재배면적(㎡)]" tableColumnId="5"/>
      <queryTableField id="6" name="토지[재배시기]" tableColumnId="6"/>
      <queryTableField id="7" name="토지[등급]" tableColumnId="7"/>
      <queryTableField id="8" name="토지[사용비료]" tableColumnId="8"/>
      <queryTableField id="9" name="토지[거래수수료]" tableColumnId="9"/>
      <queryTableField id="10" name="토지[규모]" tableColumnId="10"/>
    </queryTableFields>
  </queryTableRefresh>
  <extLst>
    <ext xmlns:x15="http://schemas.microsoft.com/office/spreadsheetml/2010/11/main" uri="{883FBD77-0823-4a55-B5E3-86C4891E6966}">
      <x15:queryTable drillThrough="1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CDA96B-E734-4B79-BBC5-788C95B3CD31}" name="표_ExternalData_1" displayName="표_ExternalData_1" ref="A3:J8" tableType="queryTable" totalsRowShown="0">
  <autoFilter ref="A3:J8" xr:uid="{6ACDA96B-E734-4B79-BBC5-788C95B3CD31}"/>
  <tableColumns count="10">
    <tableColumn id="1" xr3:uid="{F8B8EAA0-7301-4B01-AD35-553D831D5F9D}" uniqueName="1" name="토지[농작물]" queryTableFieldId="1"/>
    <tableColumn id="2" xr3:uid="{53CB62D1-9AA6-4EEE-B997-B18D62D1D95C}" uniqueName="2" name="토지[생산지]" queryTableFieldId="2"/>
    <tableColumn id="3" xr3:uid="{4F011649-8F9E-41DA-8CDC-4345CFCF66BD}" uniqueName="3" name="토지[계약종류]" queryTableFieldId="3"/>
    <tableColumn id="4" xr3:uid="{A24807A7-EED3-4188-B8AC-97C8B50A9A6B}" uniqueName="4" name="토지[전체거래액]" queryTableFieldId="4"/>
    <tableColumn id="5" xr3:uid="{BA9CC93C-4108-4157-B506-72ED516B9F6C}" uniqueName="5" name="토지[재배면적(㎡)]" queryTableFieldId="5"/>
    <tableColumn id="6" xr3:uid="{0652CC86-D2AE-45D4-B732-E35E981E73F2}" uniqueName="6" name="토지[재배시기]" queryTableFieldId="6"/>
    <tableColumn id="7" xr3:uid="{D89BB525-78CE-4C3F-B85E-968B65AEC535}" uniqueName="7" name="토지[등급]" queryTableFieldId="7"/>
    <tableColumn id="8" xr3:uid="{29948BE7-B0F6-4654-9A9D-E2B47EE0FF6B}" uniqueName="8" name="토지[사용비료]" queryTableFieldId="8"/>
    <tableColumn id="9" xr3:uid="{3CBEFF84-3983-417D-A93C-BBD0850A66F8}" uniqueName="9" name="토지[거래수수료]" queryTableFieldId="9"/>
    <tableColumn id="10" xr3:uid="{DBBFDEB7-0EF8-48EA-A9D0-9285F04F570D}" uniqueName="10" name="토지[규모]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0"/>
  <sheetViews>
    <sheetView workbookViewId="0">
      <selection activeCell="N19" sqref="N19"/>
    </sheetView>
  </sheetViews>
  <sheetFormatPr defaultRowHeight="17.399999999999999" x14ac:dyDescent="0.4"/>
  <cols>
    <col min="1" max="2" width="7.09765625" bestFit="1" customWidth="1"/>
    <col min="3" max="3" width="10" bestFit="1" customWidth="1"/>
    <col min="4" max="4" width="14.09765625" bestFit="1" customWidth="1"/>
    <col min="5" max="5" width="12.3984375" bestFit="1" customWidth="1"/>
    <col min="7" max="7" width="5.19921875" bestFit="1" customWidth="1"/>
    <col min="8" max="8" width="11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8" x14ac:dyDescent="0.4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8" x14ac:dyDescent="0.4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8" x14ac:dyDescent="0.4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8" x14ac:dyDescent="0.4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8" x14ac:dyDescent="0.4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8" x14ac:dyDescent="0.4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8" x14ac:dyDescent="0.4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8" x14ac:dyDescent="0.4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8" x14ac:dyDescent="0.4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</row>
    <row r="13" spans="1:8" x14ac:dyDescent="0.4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8" x14ac:dyDescent="0.4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8" x14ac:dyDescent="0.4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8" x14ac:dyDescent="0.4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4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4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4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4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4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4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4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4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4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4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4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4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4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4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4">
      <c r="A32" s="48" t="s">
        <v>192</v>
      </c>
    </row>
    <row r="33" spans="1:8" x14ac:dyDescent="0.4">
      <c r="A33" t="b">
        <f>AND(_xlfn.RANK.EQ(D3,$D$3:$D$30,1)&lt;=10,OR(A3="마늘",A3="양파"))</f>
        <v>0</v>
      </c>
    </row>
    <row r="35" spans="1:8" x14ac:dyDescent="0.4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4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4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4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4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4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1" priority="1">
      <formula>AND(ISODD(QUOTIENT($E4,1000)),$G3="A")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workbookViewId="0"/>
  </sheetViews>
  <sheetFormatPr defaultRowHeight="17.399999999999999" x14ac:dyDescent="0.4"/>
  <cols>
    <col min="1" max="1" width="10.19921875" customWidth="1"/>
    <col min="2" max="2" width="11.09765625" bestFit="1" customWidth="1"/>
    <col min="3" max="3" width="8.3984375" customWidth="1"/>
    <col min="4" max="4" width="11" bestFit="1" customWidth="1"/>
    <col min="5" max="5" width="10.19921875" customWidth="1"/>
    <col min="6" max="6" width="12.3984375" bestFit="1" customWidth="1"/>
    <col min="7" max="7" width="6.5" customWidth="1"/>
    <col min="8" max="8" width="12.3984375" bestFit="1" customWidth="1"/>
    <col min="9" max="9" width="8.3984375" customWidth="1"/>
    <col min="10" max="10" width="12.3984375" bestFit="1" customWidth="1"/>
    <col min="11" max="12" width="10.19921875" customWidth="1"/>
    <col min="13" max="13" width="12.09765625" customWidth="1"/>
    <col min="14" max="14" width="9.69921875" bestFit="1" customWidth="1"/>
  </cols>
  <sheetData>
    <row r="2" spans="1:14" x14ac:dyDescent="0.4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4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4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4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4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4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4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4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4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4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4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4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4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4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4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4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4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4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4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4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4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4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4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4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4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4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4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4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4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4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4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4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4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4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4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4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4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4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4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4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4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4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4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4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4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4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4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4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4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4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K47"/>
  <sheetViews>
    <sheetView workbookViewId="0">
      <selection activeCell="I3" sqref="I3"/>
    </sheetView>
  </sheetViews>
  <sheetFormatPr defaultRowHeight="17.399999999999999" x14ac:dyDescent="0.4"/>
  <cols>
    <col min="1" max="1" width="9.59765625" customWidth="1"/>
    <col min="2" max="2" width="12.19921875" customWidth="1"/>
    <col min="3" max="3" width="10.19921875" bestFit="1" customWidth="1"/>
    <col min="4" max="4" width="11.8984375" bestFit="1" customWidth="1"/>
    <col min="5" max="5" width="12.3984375" bestFit="1" customWidth="1"/>
    <col min="6" max="6" width="11.69921875" bestFit="1" customWidth="1"/>
    <col min="7" max="8" width="9" bestFit="1" customWidth="1"/>
    <col min="9" max="9" width="11" bestFit="1" customWidth="1"/>
    <col min="10" max="10" width="8.8984375" bestFit="1" customWidth="1"/>
    <col min="11" max="11" width="2.3984375" customWidth="1"/>
  </cols>
  <sheetData>
    <row r="1" spans="1:11" x14ac:dyDescent="0.4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4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4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>
        <f>MIN($D3*HLOOKUP(D3,$A$40:$F$47,MATCH(C3,$A$40:$A$47,0)),)</f>
        <v>0</v>
      </c>
      <c r="J3" s="23" t="str" cm="1">
        <f t="array" ref="J3">fn규모(E3)</f>
        <v>대형</v>
      </c>
      <c r="K3" s="27"/>
    </row>
    <row r="4" spans="1:11" x14ac:dyDescent="0.4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/>
      <c r="J4" s="23" t="str" cm="1">
        <f t="array" ref="J4">fn규모(E4)</f>
        <v>중형</v>
      </c>
      <c r="K4" s="22"/>
    </row>
    <row r="5" spans="1:11" x14ac:dyDescent="0.4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/>
      <c r="J5" s="23" t="str" cm="1">
        <f t="array" ref="J5">fn규모(E5)</f>
        <v>중형</v>
      </c>
      <c r="K5" s="22"/>
    </row>
    <row r="6" spans="1:11" x14ac:dyDescent="0.4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/>
      <c r="J6" s="23" t="str" cm="1">
        <f t="array" ref="J6">fn규모(E6)</f>
        <v>중형</v>
      </c>
      <c r="K6" s="22"/>
    </row>
    <row r="7" spans="1:11" x14ac:dyDescent="0.4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/>
      <c r="J7" s="23" t="str" cm="1">
        <f t="array" ref="J7">fn규모(E7)</f>
        <v>중형</v>
      </c>
      <c r="K7" s="22"/>
    </row>
    <row r="8" spans="1:11" x14ac:dyDescent="0.4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/>
      <c r="J8" s="23" t="str" cm="1">
        <f t="array" ref="J8">fn규모(E8)</f>
        <v>중형</v>
      </c>
      <c r="K8" s="22"/>
    </row>
    <row r="9" spans="1:11" x14ac:dyDescent="0.4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/>
      <c r="J9" s="23" t="str" cm="1">
        <f t="array" ref="J9">fn규모(E9)</f>
        <v>중형</v>
      </c>
      <c r="K9" s="22"/>
    </row>
    <row r="10" spans="1:11" x14ac:dyDescent="0.4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/>
      <c r="J10" s="23" t="str" cm="1">
        <f t="array" ref="J10">fn규모(E10)</f>
        <v>대형</v>
      </c>
      <c r="K10" s="22"/>
    </row>
    <row r="11" spans="1:11" x14ac:dyDescent="0.4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/>
      <c r="J11" s="23" t="str" cm="1">
        <f t="array" ref="J11">fn규모(E11)</f>
        <v>대형</v>
      </c>
      <c r="K11" s="22"/>
    </row>
    <row r="12" spans="1:11" x14ac:dyDescent="0.4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/>
      <c r="J12" s="23" t="str" cm="1">
        <f t="array" ref="J12">fn규모(E12)</f>
        <v>대형</v>
      </c>
      <c r="K12" s="22"/>
    </row>
    <row r="13" spans="1:11" x14ac:dyDescent="0.4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/>
      <c r="J13" s="23" t="str" cm="1">
        <f t="array" ref="J13">fn규모(E13)</f>
        <v>대형</v>
      </c>
      <c r="K13" s="22"/>
    </row>
    <row r="14" spans="1:11" x14ac:dyDescent="0.4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/>
      <c r="J14" s="23" t="str" cm="1">
        <f t="array" ref="J14">fn규모(E14)</f>
        <v>중형</v>
      </c>
      <c r="K14" s="22"/>
    </row>
    <row r="15" spans="1:11" x14ac:dyDescent="0.4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/>
      <c r="J15" s="23" t="str" cm="1">
        <f t="array" ref="J15">fn규모(E15)</f>
        <v>대형</v>
      </c>
      <c r="K15" s="22"/>
    </row>
    <row r="16" spans="1:11" x14ac:dyDescent="0.4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/>
      <c r="J16" s="23" t="str" cm="1">
        <f t="array" ref="J16">fn규모(E16)</f>
        <v>대형</v>
      </c>
      <c r="K16" s="22"/>
    </row>
    <row r="17" spans="1:11" x14ac:dyDescent="0.4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/>
      <c r="J17" s="23" t="str" cm="1">
        <f t="array" ref="J17">fn규모(E17)</f>
        <v>중형</v>
      </c>
      <c r="K17" s="22"/>
    </row>
    <row r="18" spans="1:11" x14ac:dyDescent="0.4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/>
      <c r="J18" s="23" t="str" cm="1">
        <f t="array" ref="J18">fn규모(E18)</f>
        <v>대형</v>
      </c>
      <c r="K18" s="22"/>
    </row>
    <row r="19" spans="1:11" x14ac:dyDescent="0.4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/>
      <c r="J19" s="23" t="str" cm="1">
        <f t="array" ref="J19">fn규모(E19)</f>
        <v>중형</v>
      </c>
      <c r="K19" s="22"/>
    </row>
    <row r="20" spans="1:11" x14ac:dyDescent="0.4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/>
      <c r="J20" s="23" t="str" cm="1">
        <f t="array" ref="J20">fn규모(E20)</f>
        <v>대형</v>
      </c>
      <c r="K20" s="22"/>
    </row>
    <row r="21" spans="1:11" x14ac:dyDescent="0.4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/>
      <c r="J21" s="23" t="str" cm="1">
        <f t="array" ref="J21">fn규모(E21)</f>
        <v>대형</v>
      </c>
      <c r="K21" s="22"/>
    </row>
    <row r="22" spans="1:11" x14ac:dyDescent="0.4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/>
      <c r="J22" s="23" t="str" cm="1">
        <f t="array" ref="J22">fn규모(E22)</f>
        <v>중형</v>
      </c>
      <c r="K22" s="22"/>
    </row>
    <row r="23" spans="1:11" x14ac:dyDescent="0.4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/>
      <c r="J23" s="23" t="str" cm="1">
        <f t="array" ref="J23">fn규모(E23)</f>
        <v>대형</v>
      </c>
      <c r="K23" s="22"/>
    </row>
    <row r="24" spans="1:11" x14ac:dyDescent="0.4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/>
      <c r="J24" s="23" t="str" cm="1">
        <f t="array" ref="J24">fn규모(E24)</f>
        <v>대형</v>
      </c>
      <c r="K24" s="22"/>
    </row>
    <row r="25" spans="1:11" x14ac:dyDescent="0.4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/>
      <c r="J25" s="23" t="str" cm="1">
        <f t="array" ref="J25">fn규모(E25)</f>
        <v>대형</v>
      </c>
      <c r="K25" s="22"/>
    </row>
    <row r="26" spans="1:11" x14ac:dyDescent="0.4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/>
      <c r="J26" s="23" t="str" cm="1">
        <f t="array" ref="J26">fn규모(E26)</f>
        <v>중형</v>
      </c>
      <c r="K26" s="22"/>
    </row>
    <row r="27" spans="1:11" x14ac:dyDescent="0.4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/>
      <c r="J27" s="23" t="str" cm="1">
        <f t="array" ref="J27">fn규모(E27)</f>
        <v>대형</v>
      </c>
      <c r="K27" s="22"/>
    </row>
    <row r="28" spans="1:11" x14ac:dyDescent="0.4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/>
      <c r="J28" s="23" t="str" cm="1">
        <f t="array" ref="J28">fn규모(E28)</f>
        <v>중형</v>
      </c>
      <c r="K28" s="22"/>
    </row>
    <row r="29" spans="1:11" x14ac:dyDescent="0.4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/>
      <c r="J29" s="23" t="str" cm="1">
        <f t="array" ref="J29">fn규모(E29)</f>
        <v>중형</v>
      </c>
      <c r="K29" s="22"/>
    </row>
    <row r="30" spans="1:11" x14ac:dyDescent="0.4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/>
      <c r="J30" s="23" t="str" cm="1">
        <f t="array" ref="J30">fn규모(E30)</f>
        <v>중형</v>
      </c>
      <c r="K30" s="22"/>
    </row>
    <row r="31" spans="1:11" x14ac:dyDescent="0.4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4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4">
      <c r="A33" s="23" t="s">
        <v>2</v>
      </c>
      <c r="B33" s="24" t="s">
        <v>11</v>
      </c>
      <c r="C33" s="24" t="s">
        <v>20</v>
      </c>
      <c r="D33" s="28"/>
      <c r="E33" s="49" t="s">
        <v>121</v>
      </c>
      <c r="F33" s="50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4">
      <c r="A34" s="23" t="s">
        <v>26</v>
      </c>
      <c r="B34" s="23"/>
      <c r="C34" s="23"/>
      <c r="D34" s="28"/>
      <c r="E34" s="23">
        <v>1000</v>
      </c>
      <c r="F34" s="23">
        <v>2000</v>
      </c>
      <c r="G34" s="23" t="str">
        <f t="array" ref="G34">COUNT(IF(($E$3:$E$30&gt;=$E34)*($E$3:$E$30&lt;=$F34),1))&amp;"건"</f>
        <v>4건</v>
      </c>
      <c r="H34" s="29"/>
      <c r="I34" s="23" t="s">
        <v>11</v>
      </c>
      <c r="J34" s="23" t="str">
        <f t="array" ref="J34">INDEX($A$3:$A$30,MATCH(MAX(($C$3:$C$30=$I34)*$D$3:$D$30),($C$3:$C$30=$I34)*$D$3:$D$30,0))</f>
        <v>양파</v>
      </c>
      <c r="K34" s="22"/>
    </row>
    <row r="35" spans="1:11" x14ac:dyDescent="0.4">
      <c r="A35" s="23" t="s">
        <v>10</v>
      </c>
      <c r="B35" s="23"/>
      <c r="C35" s="23"/>
      <c r="D35" s="28"/>
      <c r="E35" s="23">
        <v>2001</v>
      </c>
      <c r="F35" s="23">
        <v>3000</v>
      </c>
      <c r="G35" s="23" t="str">
        <f t="array" ref="G35">COUNT(IF(($E$3:$E$30&gt;=$E35)*($E$3:$E$30&lt;=$F35),1))&amp;"건"</f>
        <v>10건</v>
      </c>
      <c r="H35" s="29"/>
      <c r="I35" s="23" t="s">
        <v>20</v>
      </c>
      <c r="J35" s="23" t="str">
        <f t="array" ref="J35">INDEX($A$3:$A$30,MATCH(MAX(($C$3:$C$30=$I35)*$D$3:$D$30),($C$3:$C$30=$I35)*$D$3:$D$30,0))</f>
        <v>마늘</v>
      </c>
      <c r="K35" s="22"/>
    </row>
    <row r="36" spans="1:11" x14ac:dyDescent="0.4">
      <c r="A36" s="23" t="s">
        <v>22</v>
      </c>
      <c r="B36" s="23"/>
      <c r="C36" s="23"/>
      <c r="D36" s="28"/>
      <c r="E36" s="23">
        <v>3001</v>
      </c>
      <c r="F36" s="23">
        <v>4000</v>
      </c>
      <c r="G36" s="23" t="str">
        <f t="array" ref="G36">COUNT(IF(($E$3:$E$30&gt;=$E36)*($E$3:$E$30&lt;=$F36),1))&amp;"건"</f>
        <v>9건</v>
      </c>
      <c r="H36" s="29"/>
      <c r="I36" s="22"/>
      <c r="J36" s="22"/>
      <c r="K36" s="22"/>
    </row>
    <row r="37" spans="1:11" x14ac:dyDescent="0.4">
      <c r="A37" s="23" t="s">
        <v>15</v>
      </c>
      <c r="B37" s="23"/>
      <c r="C37" s="23"/>
      <c r="D37" s="28"/>
      <c r="E37" s="23">
        <v>4001</v>
      </c>
      <c r="F37" s="23">
        <v>5000</v>
      </c>
      <c r="G37" s="23" t="str">
        <f t="array" ref="G37">COUNT(IF(($E$3:$E$30&gt;=$E37)*($E$3:$E$30&lt;=$F37),1))&amp;"건"</f>
        <v>5건</v>
      </c>
      <c r="H37" s="29"/>
      <c r="I37" s="22"/>
      <c r="J37" s="22"/>
      <c r="K37" s="22"/>
    </row>
    <row r="38" spans="1:11" x14ac:dyDescent="0.4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4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4">
      <c r="A40" s="51" t="s">
        <v>11</v>
      </c>
      <c r="B40" s="51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4">
      <c r="A41" s="52"/>
      <c r="B41" s="53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4">
      <c r="A42" s="52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4">
      <c r="A43" s="53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4">
      <c r="A44" s="51" t="s">
        <v>20</v>
      </c>
      <c r="B44" s="51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4">
      <c r="A45" s="52"/>
      <c r="B45" s="53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4">
      <c r="A46" s="52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4">
      <c r="A47" s="53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EC134-B9BF-4407-940F-6BF891617089}">
  <sheetPr codeName="Sheet9"/>
  <dimension ref="A1:J8"/>
  <sheetViews>
    <sheetView workbookViewId="0"/>
  </sheetViews>
  <sheetFormatPr defaultRowHeight="17.399999999999999" x14ac:dyDescent="0.4"/>
  <cols>
    <col min="1" max="2" width="13.69921875" bestFit="1" customWidth="1"/>
    <col min="3" max="3" width="15.69921875" bestFit="1" customWidth="1"/>
    <col min="4" max="4" width="17.69921875" bestFit="1" customWidth="1"/>
    <col min="5" max="5" width="19" bestFit="1" customWidth="1"/>
    <col min="6" max="6" width="15.69921875" bestFit="1" customWidth="1"/>
    <col min="7" max="7" width="11.796875" bestFit="1" customWidth="1"/>
    <col min="8" max="8" width="15.69921875" bestFit="1" customWidth="1"/>
    <col min="9" max="9" width="17.69921875" bestFit="1" customWidth="1"/>
    <col min="10" max="10" width="11.796875" bestFit="1" customWidth="1"/>
  </cols>
  <sheetData>
    <row r="1" spans="1:10" x14ac:dyDescent="0.4">
      <c r="A1" s="59" t="s">
        <v>211</v>
      </c>
    </row>
    <row r="3" spans="1:10" x14ac:dyDescent="0.4">
      <c r="A3" t="s">
        <v>199</v>
      </c>
      <c r="B3" t="s">
        <v>200</v>
      </c>
      <c r="C3" t="s">
        <v>201</v>
      </c>
      <c r="D3" t="s">
        <v>202</v>
      </c>
      <c r="E3" t="s">
        <v>203</v>
      </c>
      <c r="F3" t="s">
        <v>204</v>
      </c>
      <c r="G3" t="s">
        <v>205</v>
      </c>
      <c r="H3" t="s">
        <v>206</v>
      </c>
      <c r="I3" t="s">
        <v>207</v>
      </c>
      <c r="J3" t="s">
        <v>208</v>
      </c>
    </row>
    <row r="4" spans="1:10" x14ac:dyDescent="0.4">
      <c r="A4" t="s">
        <v>9</v>
      </c>
      <c r="B4" t="s">
        <v>10</v>
      </c>
      <c r="C4" t="s">
        <v>11</v>
      </c>
      <c r="D4">
        <v>53000000</v>
      </c>
      <c r="E4">
        <v>3811</v>
      </c>
      <c r="F4" t="s">
        <v>12</v>
      </c>
      <c r="G4" t="s">
        <v>13</v>
      </c>
      <c r="H4" t="s">
        <v>112</v>
      </c>
      <c r="I4">
        <v>100000</v>
      </c>
      <c r="J4" t="s">
        <v>209</v>
      </c>
    </row>
    <row r="5" spans="1:10" x14ac:dyDescent="0.4">
      <c r="A5" t="s">
        <v>17</v>
      </c>
      <c r="B5" t="s">
        <v>15</v>
      </c>
      <c r="C5" t="s">
        <v>11</v>
      </c>
      <c r="D5">
        <v>58000000</v>
      </c>
      <c r="E5">
        <v>4204</v>
      </c>
      <c r="F5" t="s">
        <v>25</v>
      </c>
      <c r="G5" t="s">
        <v>13</v>
      </c>
      <c r="H5" t="s">
        <v>112</v>
      </c>
      <c r="I5">
        <v>100000</v>
      </c>
      <c r="J5" t="s">
        <v>209</v>
      </c>
    </row>
    <row r="6" spans="1:10" x14ac:dyDescent="0.4">
      <c r="A6" t="s">
        <v>17</v>
      </c>
      <c r="B6" t="s">
        <v>26</v>
      </c>
      <c r="C6" t="s">
        <v>11</v>
      </c>
      <c r="D6">
        <v>34000000</v>
      </c>
      <c r="E6">
        <v>2496</v>
      </c>
      <c r="F6" t="s">
        <v>23</v>
      </c>
      <c r="G6" t="s">
        <v>13</v>
      </c>
      <c r="H6" t="s">
        <v>113</v>
      </c>
      <c r="I6">
        <v>90000</v>
      </c>
      <c r="J6" t="s">
        <v>210</v>
      </c>
    </row>
    <row r="7" spans="1:10" x14ac:dyDescent="0.4">
      <c r="A7" t="s">
        <v>17</v>
      </c>
      <c r="B7" t="s">
        <v>15</v>
      </c>
      <c r="C7" t="s">
        <v>11</v>
      </c>
      <c r="D7">
        <v>31000000</v>
      </c>
      <c r="E7">
        <v>3016</v>
      </c>
      <c r="F7" t="s">
        <v>23</v>
      </c>
      <c r="G7" t="s">
        <v>13</v>
      </c>
      <c r="H7" t="s">
        <v>114</v>
      </c>
      <c r="I7">
        <v>90000</v>
      </c>
      <c r="J7" t="s">
        <v>209</v>
      </c>
    </row>
    <row r="8" spans="1:10" x14ac:dyDescent="0.4">
      <c r="A8" t="s">
        <v>14</v>
      </c>
      <c r="B8" t="s">
        <v>26</v>
      </c>
      <c r="C8" t="s">
        <v>11</v>
      </c>
      <c r="D8">
        <v>49000000</v>
      </c>
      <c r="E8">
        <v>2051</v>
      </c>
      <c r="F8" t="s">
        <v>25</v>
      </c>
      <c r="G8" t="s">
        <v>13</v>
      </c>
      <c r="H8" t="s">
        <v>114</v>
      </c>
      <c r="I8">
        <v>98000</v>
      </c>
      <c r="J8" t="s">
        <v>210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H11" sqref="H11"/>
    </sheetView>
  </sheetViews>
  <sheetFormatPr defaultRowHeight="17.399999999999999" x14ac:dyDescent="0.4"/>
  <cols>
    <col min="1" max="1" width="11.19921875" bestFit="1" customWidth="1"/>
    <col min="2" max="2" width="7" bestFit="1" customWidth="1"/>
    <col min="3" max="4" width="15.5" bestFit="1" customWidth="1"/>
  </cols>
  <sheetData>
    <row r="1" spans="1:4" x14ac:dyDescent="0.4">
      <c r="A1" s="57" t="s">
        <v>2</v>
      </c>
      <c r="B1" t="s" vm="1">
        <v>193</v>
      </c>
    </row>
    <row r="3" spans="1:4" x14ac:dyDescent="0.4">
      <c r="A3" s="57" t="s">
        <v>3</v>
      </c>
      <c r="B3" s="57" t="s">
        <v>7</v>
      </c>
      <c r="C3" t="s">
        <v>195</v>
      </c>
      <c r="D3" t="s">
        <v>196</v>
      </c>
    </row>
    <row r="4" spans="1:4" x14ac:dyDescent="0.4">
      <c r="A4" t="s">
        <v>11</v>
      </c>
      <c r="C4" s="58"/>
      <c r="D4" s="58"/>
    </row>
    <row r="5" spans="1:4" x14ac:dyDescent="0.4">
      <c r="B5" t="s">
        <v>13</v>
      </c>
      <c r="C5" s="58">
        <v>225000000</v>
      </c>
      <c r="D5" s="58">
        <v>478000</v>
      </c>
    </row>
    <row r="6" spans="1:4" x14ac:dyDescent="0.4">
      <c r="B6" t="s">
        <v>16</v>
      </c>
      <c r="C6" s="58">
        <v>142000000</v>
      </c>
      <c r="D6" s="58">
        <v>332000</v>
      </c>
    </row>
    <row r="7" spans="1:4" x14ac:dyDescent="0.4">
      <c r="B7" t="s">
        <v>19</v>
      </c>
      <c r="C7" s="58">
        <v>81000000</v>
      </c>
      <c r="D7" s="58">
        <v>237000</v>
      </c>
    </row>
    <row r="8" spans="1:4" x14ac:dyDescent="0.4">
      <c r="A8" t="s">
        <v>197</v>
      </c>
      <c r="C8" s="58">
        <v>448000000</v>
      </c>
      <c r="D8" s="58">
        <v>1047000</v>
      </c>
    </row>
    <row r="9" spans="1:4" x14ac:dyDescent="0.4">
      <c r="A9" t="s">
        <v>20</v>
      </c>
      <c r="C9" s="58"/>
      <c r="D9" s="58"/>
    </row>
    <row r="10" spans="1:4" x14ac:dyDescent="0.4">
      <c r="B10" t="s">
        <v>19</v>
      </c>
      <c r="C10" s="58">
        <v>316000000</v>
      </c>
      <c r="D10" s="58">
        <v>923000</v>
      </c>
    </row>
    <row r="11" spans="1:4" x14ac:dyDescent="0.4">
      <c r="B11" t="s">
        <v>16</v>
      </c>
      <c r="C11" s="58">
        <v>236000000</v>
      </c>
      <c r="D11" s="58">
        <v>676000</v>
      </c>
    </row>
    <row r="12" spans="1:4" x14ac:dyDescent="0.4">
      <c r="B12" t="s">
        <v>13</v>
      </c>
      <c r="C12" s="58">
        <v>70000000</v>
      </c>
      <c r="D12" s="58">
        <v>190000</v>
      </c>
    </row>
    <row r="13" spans="1:4" x14ac:dyDescent="0.4">
      <c r="A13" t="s">
        <v>198</v>
      </c>
      <c r="C13" s="58">
        <v>622000000</v>
      </c>
      <c r="D13" s="58">
        <v>1789000</v>
      </c>
    </row>
    <row r="14" spans="1:4" x14ac:dyDescent="0.4">
      <c r="A14" t="s">
        <v>194</v>
      </c>
      <c r="C14" s="58">
        <v>1070000000</v>
      </c>
      <c r="D14" s="58">
        <v>2836000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tabSelected="1" workbookViewId="0">
      <selection activeCell="L13" sqref="L13"/>
    </sheetView>
  </sheetViews>
  <sheetFormatPr defaultRowHeight="17.399999999999999" x14ac:dyDescent="0.4"/>
  <cols>
    <col min="1" max="1" width="9.8984375" bestFit="1" customWidth="1"/>
    <col min="5" max="5" width="9.3984375" bestFit="1" customWidth="1"/>
    <col min="6" max="6" width="2.5" customWidth="1"/>
    <col min="7" max="7" width="10.19921875" customWidth="1"/>
    <col min="8" max="8" width="6.5" customWidth="1"/>
  </cols>
  <sheetData>
    <row r="2" spans="1:9" x14ac:dyDescent="0.4">
      <c r="A2" t="s">
        <v>134</v>
      </c>
      <c r="G2" s="36" t="s">
        <v>117</v>
      </c>
    </row>
    <row r="3" spans="1:9" x14ac:dyDescent="0.4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4">
      <c r="A4" s="38">
        <v>44306</v>
      </c>
      <c r="B4" s="23" t="s">
        <v>130</v>
      </c>
      <c r="C4" s="39">
        <v>226</v>
      </c>
      <c r="D4" s="39">
        <v>5</v>
      </c>
      <c r="E4" s="40">
        <f t="shared" ref="E4:E11" si="0">(C4-D4)*VLOOKUP(B4,$A$14:$B$15,2,FALSE)</f>
        <v>64311</v>
      </c>
      <c r="H4" s="41"/>
      <c r="I4" s="40">
        <f>E4</f>
        <v>64311</v>
      </c>
    </row>
    <row r="5" spans="1:9" x14ac:dyDescent="0.4">
      <c r="A5" s="38">
        <v>44315</v>
      </c>
      <c r="B5" s="23" t="s">
        <v>131</v>
      </c>
      <c r="C5" s="39">
        <v>278</v>
      </c>
      <c r="D5" s="39">
        <v>4</v>
      </c>
      <c r="E5" s="40">
        <f t="shared" si="0"/>
        <v>158920</v>
      </c>
      <c r="G5" s="54" t="s">
        <v>132</v>
      </c>
      <c r="H5" s="41">
        <v>1</v>
      </c>
      <c r="I5" s="40">
        <f t="dataTable" ref="I5:I12" dt2D="0" dtr="0" r1="D4"/>
        <v>65475</v>
      </c>
    </row>
    <row r="6" spans="1:9" x14ac:dyDescent="0.4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4"/>
      <c r="H6" s="41">
        <v>3</v>
      </c>
      <c r="I6" s="40">
        <v>64893</v>
      </c>
    </row>
    <row r="7" spans="1:9" x14ac:dyDescent="0.4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4"/>
      <c r="H7" s="41">
        <v>5</v>
      </c>
      <c r="I7" s="40">
        <v>64311</v>
      </c>
    </row>
    <row r="8" spans="1:9" x14ac:dyDescent="0.4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4"/>
      <c r="H8" s="41">
        <v>7</v>
      </c>
      <c r="I8" s="40">
        <v>63729</v>
      </c>
    </row>
    <row r="9" spans="1:9" x14ac:dyDescent="0.4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4"/>
      <c r="H9" s="41">
        <v>9</v>
      </c>
      <c r="I9" s="40">
        <v>63147</v>
      </c>
    </row>
    <row r="10" spans="1:9" x14ac:dyDescent="0.4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4"/>
      <c r="H10" s="41">
        <v>11</v>
      </c>
      <c r="I10" s="40">
        <v>62565</v>
      </c>
    </row>
    <row r="11" spans="1:9" x14ac:dyDescent="0.4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4"/>
      <c r="H11" s="41">
        <v>13</v>
      </c>
      <c r="I11" s="40">
        <v>61983</v>
      </c>
    </row>
    <row r="12" spans="1:9" x14ac:dyDescent="0.4">
      <c r="G12" s="54"/>
      <c r="H12" s="41">
        <v>15</v>
      </c>
      <c r="I12" s="40">
        <v>61401</v>
      </c>
    </row>
    <row r="13" spans="1:9" x14ac:dyDescent="0.4">
      <c r="A13" s="49" t="s">
        <v>133</v>
      </c>
      <c r="B13" s="50"/>
    </row>
    <row r="14" spans="1:9" x14ac:dyDescent="0.4">
      <c r="A14" s="23" t="s">
        <v>130</v>
      </c>
      <c r="B14" s="23">
        <v>291</v>
      </c>
    </row>
    <row r="15" spans="1:9" x14ac:dyDescent="0.4">
      <c r="A15" s="23" t="s">
        <v>131</v>
      </c>
      <c r="B15" s="23">
        <v>580</v>
      </c>
    </row>
  </sheetData>
  <mergeCells count="2">
    <mergeCell ref="G5:G12"/>
    <mergeCell ref="A13:B13"/>
  </mergeCells>
  <phoneticPr fontId="1" type="noConversion"/>
  <dataValidations count="1">
    <dataValidation type="custom" allowBlank="1" showInputMessage="1" showErrorMessage="1" errorTitle="입력오류" error="다시 입력하세요." promptTitle="입력제한" prompt="4월~6월에 해당하는 날짜만 입력하세요." sqref="A4:A11" xr:uid="{88BD9DED-A45E-47B2-BF3A-8DABE41369C2}">
      <formula1>"AND(month(A4)&gt;=4, month(A4)&gt;=6)"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M11" sqref="M11"/>
    </sheetView>
  </sheetViews>
  <sheetFormatPr defaultRowHeight="17.399999999999999" x14ac:dyDescent="0.4"/>
  <sheetData>
    <row r="1" spans="1:3" ht="21" x14ac:dyDescent="0.4">
      <c r="A1" s="55" t="s">
        <v>140</v>
      </c>
      <c r="B1" s="55"/>
      <c r="C1" s="55"/>
    </row>
    <row r="2" spans="1:3" x14ac:dyDescent="0.4">
      <c r="A2" s="23" t="s">
        <v>141</v>
      </c>
      <c r="B2" s="23" t="s">
        <v>142</v>
      </c>
      <c r="C2" s="23" t="s">
        <v>143</v>
      </c>
    </row>
    <row r="3" spans="1:3" x14ac:dyDescent="0.4">
      <c r="A3" s="23" t="s">
        <v>144</v>
      </c>
      <c r="B3" s="42">
        <v>420.52083333333297</v>
      </c>
      <c r="C3" s="42">
        <v>812.35</v>
      </c>
    </row>
    <row r="4" spans="1:3" x14ac:dyDescent="0.4">
      <c r="A4" s="23" t="s">
        <v>135</v>
      </c>
      <c r="B4" s="42">
        <v>248.94833333333301</v>
      </c>
      <c r="C4" s="42">
        <v>400.9</v>
      </c>
    </row>
    <row r="5" spans="1:3" x14ac:dyDescent="0.4">
      <c r="A5" s="23" t="s">
        <v>136</v>
      </c>
      <c r="B5" s="42">
        <v>410.428333333333</v>
      </c>
      <c r="C5" s="42">
        <v>638.27499999999998</v>
      </c>
    </row>
    <row r="6" spans="1:3" x14ac:dyDescent="0.4">
      <c r="A6" s="23" t="s">
        <v>137</v>
      </c>
      <c r="B6" s="42">
        <v>386.879166666667</v>
      </c>
      <c r="C6" s="42">
        <v>379.8</v>
      </c>
    </row>
    <row r="7" spans="1:3" x14ac:dyDescent="0.4">
      <c r="A7" s="23" t="s">
        <v>138</v>
      </c>
      <c r="B7" s="42">
        <v>400.33583333333303</v>
      </c>
      <c r="C7" s="42">
        <v>506.4</v>
      </c>
    </row>
    <row r="8" spans="1:3" x14ac:dyDescent="0.4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E15"/>
  <sheetViews>
    <sheetView workbookViewId="0">
      <selection activeCell="I12" sqref="I12"/>
    </sheetView>
  </sheetViews>
  <sheetFormatPr defaultRowHeight="17.399999999999999" x14ac:dyDescent="0.4"/>
  <cols>
    <col min="1" max="1" width="11" customWidth="1"/>
    <col min="2" max="2" width="9.3984375" customWidth="1"/>
    <col min="3" max="3" width="9.8984375" customWidth="1"/>
    <col min="4" max="4" width="10" customWidth="1"/>
    <col min="5" max="5" width="14.3984375" customWidth="1"/>
    <col min="6" max="6" width="2.19921875" customWidth="1"/>
    <col min="7" max="7" width="11.09765625" customWidth="1"/>
  </cols>
  <sheetData>
    <row r="1" spans="1:5" ht="21" x14ac:dyDescent="0.4">
      <c r="A1" s="56" t="s">
        <v>145</v>
      </c>
      <c r="B1" s="56"/>
      <c r="C1" s="56"/>
      <c r="D1" s="56"/>
      <c r="E1" s="56"/>
    </row>
    <row r="3" spans="1:5" x14ac:dyDescent="0.4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4">
      <c r="A4" s="23" t="s">
        <v>151</v>
      </c>
      <c r="B4" s="25">
        <v>43150</v>
      </c>
      <c r="C4" s="43" t="s">
        <v>152</v>
      </c>
      <c r="D4" s="60">
        <v>2.9</v>
      </c>
      <c r="E4" s="25">
        <v>190984</v>
      </c>
    </row>
    <row r="5" spans="1:5" x14ac:dyDescent="0.4">
      <c r="A5" s="23" t="s">
        <v>153</v>
      </c>
      <c r="B5" s="25">
        <v>70500</v>
      </c>
      <c r="C5" s="43" t="s">
        <v>154</v>
      </c>
      <c r="D5" s="60">
        <v>1.4</v>
      </c>
      <c r="E5" s="25">
        <v>188630</v>
      </c>
    </row>
    <row r="6" spans="1:5" x14ac:dyDescent="0.4">
      <c r="A6" s="23" t="s">
        <v>155</v>
      </c>
      <c r="B6" s="25">
        <v>34450</v>
      </c>
      <c r="C6" s="43" t="s">
        <v>156</v>
      </c>
      <c r="D6" s="60">
        <v>-3.25</v>
      </c>
      <c r="E6" s="25">
        <v>177652</v>
      </c>
    </row>
    <row r="7" spans="1:5" x14ac:dyDescent="0.4">
      <c r="A7" s="23" t="s">
        <v>157</v>
      </c>
      <c r="B7" s="25">
        <v>214200</v>
      </c>
      <c r="C7" s="43" t="s">
        <v>158</v>
      </c>
      <c r="D7" s="60">
        <v>6.47</v>
      </c>
      <c r="E7" s="25">
        <v>311300</v>
      </c>
    </row>
    <row r="8" spans="1:5" x14ac:dyDescent="0.4">
      <c r="A8" s="23" t="s">
        <v>159</v>
      </c>
      <c r="B8" s="25">
        <v>108500</v>
      </c>
      <c r="C8" s="43" t="s">
        <v>160</v>
      </c>
      <c r="D8" s="60">
        <v>-9.0299999999999994</v>
      </c>
      <c r="E8" s="25">
        <v>302977</v>
      </c>
    </row>
    <row r="9" spans="1:5" x14ac:dyDescent="0.4">
      <c r="A9" s="23" t="s">
        <v>161</v>
      </c>
      <c r="B9" s="25">
        <v>126000</v>
      </c>
      <c r="C9" s="43" t="s">
        <v>162</v>
      </c>
      <c r="D9" s="60">
        <v>-19.68</v>
      </c>
      <c r="E9" s="25">
        <v>257309</v>
      </c>
    </row>
    <row r="10" spans="1:5" x14ac:dyDescent="0.4">
      <c r="A10" s="23" t="s">
        <v>163</v>
      </c>
      <c r="B10" s="25">
        <v>103000</v>
      </c>
      <c r="C10" s="43" t="s">
        <v>164</v>
      </c>
      <c r="D10" s="60">
        <v>-7.62</v>
      </c>
      <c r="E10" s="25">
        <v>229318</v>
      </c>
    </row>
    <row r="11" spans="1:5" x14ac:dyDescent="0.4">
      <c r="A11" s="23" t="s">
        <v>165</v>
      </c>
      <c r="B11" s="25">
        <v>41750</v>
      </c>
      <c r="C11" s="43" t="s">
        <v>166</v>
      </c>
      <c r="D11" s="60">
        <v>19.760000000000002</v>
      </c>
      <c r="E11" s="25">
        <v>159576</v>
      </c>
    </row>
    <row r="12" spans="1:5" x14ac:dyDescent="0.4">
      <c r="A12" s="23" t="s">
        <v>167</v>
      </c>
      <c r="B12" s="25">
        <v>29800</v>
      </c>
      <c r="C12" s="43" t="s">
        <v>168</v>
      </c>
      <c r="D12" s="60">
        <v>6.11</v>
      </c>
      <c r="E12" s="25">
        <v>144844</v>
      </c>
    </row>
    <row r="13" spans="1:5" x14ac:dyDescent="0.4">
      <c r="A13" s="23" t="s">
        <v>169</v>
      </c>
      <c r="B13" s="25">
        <v>122100</v>
      </c>
      <c r="C13" s="43">
        <v>0</v>
      </c>
      <c r="D13" s="60">
        <v>0</v>
      </c>
      <c r="E13" s="25">
        <v>229422</v>
      </c>
    </row>
    <row r="14" spans="1:5" x14ac:dyDescent="0.4">
      <c r="A14" s="23" t="s">
        <v>170</v>
      </c>
      <c r="B14" s="25">
        <v>87200</v>
      </c>
      <c r="C14" s="43" t="s">
        <v>171</v>
      </c>
      <c r="D14" s="60">
        <v>4.04</v>
      </c>
      <c r="E14" s="25">
        <v>197009</v>
      </c>
    </row>
    <row r="15" spans="1:5" x14ac:dyDescent="0.4">
      <c r="A15" s="23" t="s">
        <v>172</v>
      </c>
      <c r="B15" s="25">
        <v>192000</v>
      </c>
      <c r="C15" s="43" t="s">
        <v>173</v>
      </c>
      <c r="D15" s="60">
        <v>-17.71</v>
      </c>
      <c r="E15" s="25">
        <v>512514</v>
      </c>
    </row>
  </sheetData>
  <mergeCells count="1">
    <mergeCell ref="A1:E1"/>
  </mergeCells>
  <phoneticPr fontId="1" type="noConversion"/>
  <conditionalFormatting sqref="E4:E15"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{0E0EB4A9-E8E4-4511-93AE-84403DDEB861}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그래프보기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E0EB4A9-E8E4-4511-93AE-84403DDEB861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>
      <selection activeCell="H10" sqref="H10"/>
    </sheetView>
  </sheetViews>
  <sheetFormatPr defaultRowHeight="17.399999999999999" x14ac:dyDescent="0.4"/>
  <cols>
    <col min="3" max="3" width="13" bestFit="1" customWidth="1"/>
    <col min="4" max="4" width="13.09765625" customWidth="1"/>
    <col min="5" max="5" width="12.3984375" bestFit="1" customWidth="1"/>
    <col min="6" max="6" width="15.8984375" customWidth="1"/>
    <col min="7" max="7" width="3.5" customWidth="1"/>
    <col min="8" max="8" width="10.09765625" customWidth="1"/>
    <col min="9" max="9" width="13.5" customWidth="1"/>
  </cols>
  <sheetData>
    <row r="2" spans="1:9" x14ac:dyDescent="0.4">
      <c r="A2" t="s">
        <v>179</v>
      </c>
    </row>
    <row r="3" spans="1:9" x14ac:dyDescent="0.4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4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4">
      <c r="A5" s="39"/>
      <c r="B5" s="39"/>
      <c r="C5" s="39"/>
      <c r="D5" s="47"/>
      <c r="E5" s="39"/>
      <c r="F5" s="39"/>
      <c r="H5" s="23" t="s">
        <v>176</v>
      </c>
      <c r="I5" s="23" t="s">
        <v>187</v>
      </c>
    </row>
    <row r="6" spans="1:9" x14ac:dyDescent="0.4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4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4">
      <c r="A8" s="39"/>
      <c r="B8" s="39"/>
      <c r="C8" s="39"/>
      <c r="D8" s="39"/>
      <c r="E8" s="39"/>
      <c r="F8" s="39"/>
    </row>
    <row r="9" spans="1:9" x14ac:dyDescent="0.4">
      <c r="A9" s="39"/>
      <c r="B9" s="39"/>
      <c r="C9" s="39"/>
      <c r="D9" s="39"/>
      <c r="E9" s="39"/>
      <c r="F9" s="39"/>
    </row>
    <row r="10" spans="1:9" x14ac:dyDescent="0.4">
      <c r="A10" s="39"/>
      <c r="B10" s="39"/>
      <c r="C10" s="39"/>
      <c r="D10" s="39"/>
      <c r="E10" s="39"/>
      <c r="F10" s="39"/>
    </row>
    <row r="11" spans="1:9" x14ac:dyDescent="0.4">
      <c r="A11" s="39"/>
      <c r="B11" s="39"/>
      <c r="C11" s="39"/>
      <c r="D11" s="39"/>
      <c r="E11" s="39"/>
      <c r="F11" s="39"/>
    </row>
    <row r="12" spans="1:9" x14ac:dyDescent="0.4">
      <c r="A12" s="39"/>
      <c r="B12" s="39"/>
      <c r="C12" s="39"/>
      <c r="D12" s="39"/>
      <c r="E12" s="39"/>
      <c r="F12" s="39"/>
    </row>
    <row r="13" spans="1:9" x14ac:dyDescent="0.4">
      <c r="A13" s="39"/>
      <c r="B13" s="39"/>
      <c r="C13" s="39"/>
      <c r="D13" s="39"/>
      <c r="E13" s="39"/>
      <c r="F13" s="39"/>
    </row>
    <row r="14" spans="1:9" x14ac:dyDescent="0.4">
      <c r="A14" s="39"/>
      <c r="B14" s="39"/>
      <c r="C14" s="39"/>
      <c r="D14" s="39"/>
      <c r="E14" s="39"/>
      <c r="F14" s="39"/>
    </row>
    <row r="15" spans="1:9" x14ac:dyDescent="0.4">
      <c r="A15" s="39"/>
      <c r="B15" s="39"/>
      <c r="C15" s="39"/>
      <c r="D15" s="39"/>
      <c r="E15" s="39"/>
      <c r="F15" s="39"/>
    </row>
    <row r="16" spans="1:9" x14ac:dyDescent="0.4">
      <c r="A16" s="39"/>
      <c r="B16" s="39"/>
      <c r="C16" s="39"/>
      <c r="D16" s="39"/>
      <c r="E16" s="39"/>
      <c r="F16" s="39"/>
    </row>
    <row r="17" spans="1:6" x14ac:dyDescent="0.4">
      <c r="A17" s="39"/>
      <c r="B17" s="39"/>
      <c r="C17" s="39"/>
      <c r="D17" s="39"/>
      <c r="E17" s="39"/>
      <c r="F17" s="39"/>
    </row>
    <row r="18" spans="1:6" x14ac:dyDescent="0.4">
      <c r="A18" s="39"/>
      <c r="B18" s="39"/>
      <c r="C18" s="39"/>
      <c r="D18" s="39"/>
      <c r="E18" s="39"/>
      <c r="F18" s="39"/>
    </row>
    <row r="19" spans="1:6" x14ac:dyDescent="0.4">
      <c r="A19" s="39"/>
      <c r="B19" s="39"/>
      <c r="C19" s="39"/>
      <c r="D19" s="39"/>
      <c r="E19" s="39"/>
      <c r="F19" s="39"/>
    </row>
    <row r="20" spans="1:6" x14ac:dyDescent="0.4">
      <c r="A20" s="39"/>
      <c r="B20" s="39"/>
      <c r="C20" s="39"/>
      <c r="D20" s="39"/>
      <c r="E20" s="39"/>
      <c r="F20" s="39"/>
    </row>
    <row r="21" spans="1:6" x14ac:dyDescent="0.4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182880</xdr:colOff>
                <xdr:row>0</xdr:row>
                <xdr:rowOff>45720</xdr:rowOff>
              </from>
              <to>
                <xdr:col>5</xdr:col>
                <xdr:colOff>1143000</xdr:colOff>
                <xdr:row>1</xdr:row>
                <xdr:rowOff>175260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C등급계약재배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서현 양</cp:lastModifiedBy>
  <dcterms:created xsi:type="dcterms:W3CDTF">2023-07-14T11:40:39Z</dcterms:created>
  <dcterms:modified xsi:type="dcterms:W3CDTF">2025-06-06T09:57:46Z</dcterms:modified>
</cp:coreProperties>
</file>