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아빠 파일!!\시나공_컴활 2급 실기 기출문제\11.27일\"/>
    </mc:Choice>
  </mc:AlternateContent>
  <xr:revisionPtr revIDLastSave="0" documentId="13_ncr:1_{D7ECB9F6-E28C-4861-9317-FC0515DC3651}" xr6:coauthVersionLast="47" xr6:coauthVersionMax="47" xr10:uidLastSave="{00000000-0000-0000-0000-000000000000}"/>
  <bookViews>
    <workbookView xWindow="-120" yWindow="-120" windowWidth="29040" windowHeight="15840" activeTab="7" xr2:uid="{6437F0D1-65DD-4263-AF2A-764B9A974191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출석률">'기본작업-2'!$E$5:$G$16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4" l="1"/>
  <c r="E5" i="4"/>
  <c r="E6" i="4"/>
  <c r="E7" i="4"/>
  <c r="E8" i="4"/>
  <c r="E9" i="4"/>
  <c r="E10" i="4"/>
  <c r="E11" i="4"/>
  <c r="E12" i="4"/>
  <c r="E3" i="4"/>
  <c r="E32" i="4"/>
  <c r="E33" i="4"/>
  <c r="E34" i="4"/>
  <c r="E35" i="4"/>
  <c r="E36" i="4"/>
  <c r="E37" i="4"/>
  <c r="E38" i="4"/>
  <c r="E39" i="4"/>
  <c r="E31" i="4"/>
  <c r="K17" i="4"/>
  <c r="K18" i="4"/>
  <c r="K19" i="4"/>
  <c r="K20" i="4"/>
  <c r="K21" i="4"/>
  <c r="K22" i="4"/>
  <c r="K23" i="4"/>
  <c r="K16" i="4"/>
  <c r="C27" i="4"/>
  <c r="K3" i="4"/>
  <c r="E6" i="7"/>
  <c r="E7" i="7"/>
  <c r="E8" i="7"/>
  <c r="E9" i="7"/>
  <c r="E10" i="7"/>
  <c r="E11" i="7"/>
  <c r="E12" i="7"/>
  <c r="E13" i="7"/>
  <c r="E14" i="7"/>
  <c r="E5" i="7"/>
  <c r="I32" i="6"/>
  <c r="I28" i="6"/>
  <c r="I25" i="6"/>
  <c r="I22" i="6"/>
  <c r="I19" i="6"/>
  <c r="I16" i="6"/>
  <c r="I12" i="6"/>
  <c r="I10" i="6"/>
  <c r="I34" i="6" s="1"/>
  <c r="I6" i="6"/>
  <c r="D33" i="6"/>
  <c r="D23" i="6"/>
  <c r="D13" i="6"/>
  <c r="D25" i="5"/>
  <c r="D24" i="5"/>
  <c r="D23" i="5"/>
  <c r="D22" i="5"/>
  <c r="D21" i="5"/>
  <c r="D20" i="5"/>
  <c r="D19" i="5"/>
  <c r="D18" i="5"/>
  <c r="D17" i="5"/>
  <c r="D16" i="5"/>
  <c r="I12" i="5"/>
  <c r="D12" i="5"/>
  <c r="I11" i="5"/>
  <c r="D11" i="5"/>
  <c r="I10" i="5"/>
  <c r="D10" i="5"/>
  <c r="I9" i="5"/>
  <c r="D9" i="5"/>
  <c r="I8" i="5"/>
  <c r="D8" i="5"/>
  <c r="I7" i="5"/>
  <c r="D7" i="5"/>
  <c r="I6" i="5"/>
  <c r="D6" i="5"/>
  <c r="I5" i="5"/>
  <c r="D5" i="5"/>
  <c r="I4" i="5"/>
  <c r="D4" i="5"/>
  <c r="I3" i="5"/>
  <c r="D3" i="5"/>
  <c r="G16" i="3"/>
  <c r="G15" i="3"/>
  <c r="G14" i="3"/>
  <c r="G13" i="3"/>
  <c r="G12" i="3"/>
  <c r="G11" i="3"/>
  <c r="G10" i="3"/>
  <c r="G9" i="3"/>
  <c r="G8" i="3"/>
  <c r="G7" i="3"/>
  <c r="G6" i="3"/>
  <c r="G5" i="3"/>
  <c r="G4" i="3"/>
  <c r="D35" i="6" l="1"/>
</calcChain>
</file>

<file path=xl/sharedStrings.xml><?xml version="1.0" encoding="utf-8"?>
<sst xmlns="http://schemas.openxmlformats.org/spreadsheetml/2006/main" count="430" uniqueCount="260">
  <si>
    <t>우진회 회원 현황</t>
  </si>
  <si>
    <t>정보처리학과 성적표</t>
  </si>
  <si>
    <t>학번</t>
  </si>
  <si>
    <t>성명</t>
  </si>
  <si>
    <t>시험</t>
  </si>
  <si>
    <t>과제</t>
  </si>
  <si>
    <t>출석률</t>
  </si>
  <si>
    <t>총점</t>
  </si>
  <si>
    <t>0~60</t>
  </si>
  <si>
    <t>61~80</t>
  </si>
  <si>
    <t>81~100</t>
  </si>
  <si>
    <t>나운아</t>
  </si>
  <si>
    <t>남진수</t>
  </si>
  <si>
    <t>이미장</t>
  </si>
  <si>
    <t>김흥구</t>
  </si>
  <si>
    <t>설운두</t>
  </si>
  <si>
    <t>주현모</t>
  </si>
  <si>
    <t>태진화</t>
  </si>
  <si>
    <t>김지혜</t>
  </si>
  <si>
    <t>정수아</t>
  </si>
  <si>
    <t>구창무</t>
  </si>
  <si>
    <t>송대군</t>
  </si>
  <si>
    <t>장윤희</t>
  </si>
  <si>
    <t>퇴직금 정산 현황</t>
    <phoneticPr fontId="2" type="noConversion"/>
  </si>
  <si>
    <t>사원명</t>
  </si>
  <si>
    <t>부서명</t>
  </si>
  <si>
    <t>직위</t>
  </si>
  <si>
    <t>근속기간</t>
  </si>
  <si>
    <t>기본급</t>
  </si>
  <si>
    <t>수당</t>
  </si>
  <si>
    <t>퇴직금</t>
  </si>
  <si>
    <t>한가득</t>
  </si>
  <si>
    <t>영업부</t>
  </si>
  <si>
    <t>차장</t>
  </si>
  <si>
    <t>민경욱</t>
  </si>
  <si>
    <t>과장</t>
  </si>
  <si>
    <t>김진우</t>
  </si>
  <si>
    <t>대리</t>
  </si>
  <si>
    <t>이진경</t>
  </si>
  <si>
    <t>사원</t>
  </si>
  <si>
    <t>염지성</t>
  </si>
  <si>
    <t>생산부</t>
  </si>
  <si>
    <t>유도치</t>
  </si>
  <si>
    <t>허구유</t>
  </si>
  <si>
    <t>이미희</t>
  </si>
  <si>
    <t>공석두</t>
  </si>
  <si>
    <t>신용장</t>
  </si>
  <si>
    <t>기획부</t>
  </si>
  <si>
    <t>조건웅</t>
  </si>
  <si>
    <t>양문영</t>
  </si>
  <si>
    <t>정보화</t>
  </si>
  <si>
    <t xml:space="preserve">[표1] </t>
  </si>
  <si>
    <t>제품등록관리</t>
  </si>
  <si>
    <t xml:space="preserve">[표2] </t>
  </si>
  <si>
    <t>실기시험 응시현황</t>
  </si>
  <si>
    <t>제품코드</t>
  </si>
  <si>
    <t>제품명</t>
  </si>
  <si>
    <t>생산량</t>
  </si>
  <si>
    <t>담당자</t>
  </si>
  <si>
    <t>등록일자</t>
  </si>
  <si>
    <t>수험번호</t>
  </si>
  <si>
    <t>성별</t>
  </si>
  <si>
    <t>응시여부</t>
  </si>
  <si>
    <t>획득점수</t>
  </si>
  <si>
    <t>결시율</t>
  </si>
  <si>
    <t>230325P</t>
  </si>
  <si>
    <t>침대</t>
  </si>
  <si>
    <t>임상욱</t>
  </si>
  <si>
    <t>여</t>
  </si>
  <si>
    <t>O</t>
  </si>
  <si>
    <t>230409C</t>
  </si>
  <si>
    <t>화장대</t>
  </si>
  <si>
    <t>고준용</t>
  </si>
  <si>
    <t>남</t>
  </si>
  <si>
    <t>230413M</t>
  </si>
  <si>
    <t>옷장</t>
  </si>
  <si>
    <t>유회식</t>
  </si>
  <si>
    <t>230422S</t>
  </si>
  <si>
    <t>매트리스</t>
  </si>
  <si>
    <t>강한순</t>
  </si>
  <si>
    <t>230430A</t>
  </si>
  <si>
    <t>거실장</t>
  </si>
  <si>
    <t>최선호</t>
  </si>
  <si>
    <t>230503K</t>
  </si>
  <si>
    <t>이층침대</t>
  </si>
  <si>
    <t>이상희</t>
  </si>
  <si>
    <t>230510F</t>
  </si>
  <si>
    <t>스탠드</t>
  </si>
  <si>
    <t>김성완</t>
  </si>
  <si>
    <t>230512B</t>
  </si>
  <si>
    <t>식탁</t>
  </si>
  <si>
    <t>박부성</t>
  </si>
  <si>
    <t>230518D</t>
  </si>
  <si>
    <t>책장</t>
  </si>
  <si>
    <t>서기운</t>
  </si>
  <si>
    <t>230524N</t>
  </si>
  <si>
    <t>책상</t>
  </si>
  <si>
    <t>양윤민</t>
  </si>
  <si>
    <t xml:space="preserve">[표3] </t>
  </si>
  <si>
    <t>사진 공모전 결과</t>
  </si>
  <si>
    <t xml:space="preserve">[표4] </t>
  </si>
  <si>
    <t>가전제품 판매현황</t>
  </si>
  <si>
    <t>참가번호</t>
  </si>
  <si>
    <t>지역</t>
  </si>
  <si>
    <t>점수</t>
  </si>
  <si>
    <t>번호</t>
  </si>
  <si>
    <t>입고량</t>
  </si>
  <si>
    <t>판매량</t>
  </si>
  <si>
    <t>판매금액</t>
  </si>
  <si>
    <t>서울</t>
  </si>
  <si>
    <t>1301-A</t>
  </si>
  <si>
    <t>인천</t>
  </si>
  <si>
    <t>1301-B</t>
  </si>
  <si>
    <t>광주</t>
  </si>
  <si>
    <t>1301-C</t>
  </si>
  <si>
    <t>강원도</t>
  </si>
  <si>
    <t>1301-D</t>
  </si>
  <si>
    <t>1401-A</t>
  </si>
  <si>
    <t>1401-B</t>
  </si>
  <si>
    <t>목포</t>
  </si>
  <si>
    <t>1401-C</t>
  </si>
  <si>
    <t>1401-D</t>
  </si>
  <si>
    <t>&lt;조건&gt;</t>
  </si>
  <si>
    <t>부산</t>
  </si>
  <si>
    <t>&lt;제품단가표&gt;</t>
  </si>
  <si>
    <t>제품기호</t>
  </si>
  <si>
    <t>A</t>
  </si>
  <si>
    <t>B</t>
  </si>
  <si>
    <t>C</t>
  </si>
  <si>
    <t>D</t>
  </si>
  <si>
    <t>수도권 우수자 평균</t>
  </si>
  <si>
    <t>단가</t>
  </si>
  <si>
    <t>[표5]</t>
  </si>
  <si>
    <t>문법경시대회 결과</t>
  </si>
  <si>
    <t>응시번호</t>
  </si>
  <si>
    <t>단어</t>
  </si>
  <si>
    <t>문법</t>
  </si>
  <si>
    <t>결과</t>
    <phoneticPr fontId="2" type="noConversion"/>
  </si>
  <si>
    <t>M25001</t>
  </si>
  <si>
    <t>[표1] 안산시 판매현황</t>
  </si>
  <si>
    <t>[표2] 수원시 판매현황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</si>
  <si>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</si>
  <si>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</si>
  <si>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</si>
  <si>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</si>
  <si>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</si>
  <si>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</si>
  <si>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</si>
  <si>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</si>
  <si>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A-009</t>
  </si>
  <si>
    <t>A-010</t>
  </si>
  <si>
    <t>[표3] 안양시 판매현황</t>
  </si>
  <si>
    <t>[표4] 경기지역 총판매현황</t>
  </si>
  <si>
    <t>부서</t>
  </si>
  <si>
    <t>결근일수</t>
  </si>
  <si>
    <t>상여금</t>
  </si>
  <si>
    <t>세금</t>
  </si>
  <si>
    <t>실수령액</t>
  </si>
  <si>
    <t>김보라</t>
  </si>
  <si>
    <t>임신선</t>
  </si>
  <si>
    <t>남자유</t>
  </si>
  <si>
    <t>방귀남</t>
  </si>
  <si>
    <t>신호동</t>
  </si>
  <si>
    <t>이동중</t>
  </si>
  <si>
    <t>박지원</t>
  </si>
  <si>
    <t>자재부</t>
  </si>
  <si>
    <t>안태연</t>
  </si>
  <si>
    <t>강아진</t>
  </si>
  <si>
    <t>금성인</t>
  </si>
  <si>
    <t>백김치</t>
  </si>
  <si>
    <t>왕방울</t>
  </si>
  <si>
    <t>주길노</t>
  </si>
  <si>
    <t>홍보부</t>
  </si>
  <si>
    <t>부장</t>
  </si>
  <si>
    <t>김전진</t>
  </si>
  <si>
    <t>우연희</t>
  </si>
  <si>
    <t>강백호</t>
  </si>
  <si>
    <t>장애우</t>
  </si>
  <si>
    <t>현상부</t>
  </si>
  <si>
    <t>사원별 급여 현황</t>
    <phoneticPr fontId="2" type="noConversion"/>
  </si>
  <si>
    <t>영업 사원 판매 현황</t>
  </si>
  <si>
    <t>판매가</t>
  </si>
  <si>
    <t>하숙인</t>
  </si>
  <si>
    <t>조간지</t>
  </si>
  <si>
    <t>백두산</t>
  </si>
  <si>
    <t>김선미</t>
  </si>
  <si>
    <t>동사개</t>
  </si>
  <si>
    <t>이하늘</t>
  </si>
  <si>
    <t>유가람</t>
  </si>
  <si>
    <t>신정자</t>
  </si>
  <si>
    <t>강진성</t>
  </si>
  <si>
    <t>박명철</t>
  </si>
  <si>
    <t>팬션 이용 현황</t>
  </si>
  <si>
    <t>객실번호</t>
  </si>
  <si>
    <t>넓이(㎡)</t>
  </si>
  <si>
    <t>기준인원</t>
  </si>
  <si>
    <t>요금</t>
  </si>
  <si>
    <t>101호</t>
  </si>
  <si>
    <t>102호</t>
  </si>
  <si>
    <t>103호</t>
  </si>
  <si>
    <t>104호</t>
  </si>
  <si>
    <t>105호</t>
  </si>
  <si>
    <t>201호</t>
  </si>
  <si>
    <t>202호</t>
  </si>
  <si>
    <t>203호</t>
  </si>
  <si>
    <t>204호</t>
  </si>
  <si>
    <t>205호</t>
  </si>
  <si>
    <t>總點</t>
    <phoneticPr fontId="2" type="noConversion"/>
  </si>
  <si>
    <t>영업부 평균</t>
  </si>
  <si>
    <t>자재부 평균</t>
  </si>
  <si>
    <t>홍보부 평균</t>
  </si>
  <si>
    <t>전체 평균</t>
  </si>
  <si>
    <t>사원 최소</t>
  </si>
  <si>
    <t>대리 최소</t>
  </si>
  <si>
    <t>과장 최소</t>
  </si>
  <si>
    <t>부장 최소</t>
  </si>
  <si>
    <t>전체 최소값</t>
  </si>
  <si>
    <t>&gt;=90</t>
    <phoneticPr fontId="2" type="noConversion"/>
  </si>
  <si>
    <t>회원명</t>
    <phoneticPr fontId="2" type="noConversion"/>
  </si>
  <si>
    <t>김미경</t>
    <phoneticPr fontId="2" type="noConversion"/>
  </si>
  <si>
    <t>박동신</t>
    <phoneticPr fontId="2" type="noConversion"/>
  </si>
  <si>
    <t>윤민성</t>
    <phoneticPr fontId="2" type="noConversion"/>
  </si>
  <si>
    <t>최진수</t>
    <phoneticPr fontId="2" type="noConversion"/>
  </si>
  <si>
    <t>김윤선</t>
    <phoneticPr fontId="2" type="noConversion"/>
  </si>
  <si>
    <t>이대로</t>
    <phoneticPr fontId="2" type="noConversion"/>
  </si>
  <si>
    <t>유진실</t>
    <phoneticPr fontId="2" type="noConversion"/>
  </si>
  <si>
    <t>성별</t>
    <phoneticPr fontId="2" type="noConversion"/>
  </si>
  <si>
    <t>여</t>
    <phoneticPr fontId="2" type="noConversion"/>
  </si>
  <si>
    <t>남</t>
    <phoneticPr fontId="2" type="noConversion"/>
  </si>
  <si>
    <t>별칭</t>
    <phoneticPr fontId="2" type="noConversion"/>
  </si>
  <si>
    <t>Angellove</t>
    <phoneticPr fontId="2" type="noConversion"/>
  </si>
  <si>
    <t>Vincent</t>
    <phoneticPr fontId="2" type="noConversion"/>
  </si>
  <si>
    <t>Chocopie</t>
    <phoneticPr fontId="2" type="noConversion"/>
  </si>
  <si>
    <t>Kingkong</t>
    <phoneticPr fontId="2" type="noConversion"/>
  </si>
  <si>
    <t>Sabina</t>
    <phoneticPr fontId="2" type="noConversion"/>
  </si>
  <si>
    <t>Goodboy</t>
    <phoneticPr fontId="2" type="noConversion"/>
  </si>
  <si>
    <t>Vivian</t>
    <phoneticPr fontId="2" type="noConversion"/>
  </si>
  <si>
    <t>지역</t>
    <phoneticPr fontId="2" type="noConversion"/>
  </si>
  <si>
    <t>마포구</t>
    <phoneticPr fontId="2" type="noConversion"/>
  </si>
  <si>
    <t>강남구</t>
    <phoneticPr fontId="2" type="noConversion"/>
  </si>
  <si>
    <t>서대문구</t>
    <phoneticPr fontId="2" type="noConversion"/>
  </si>
  <si>
    <t>용산구</t>
    <phoneticPr fontId="2" type="noConversion"/>
  </si>
  <si>
    <t>관악구</t>
    <phoneticPr fontId="2" type="noConversion"/>
  </si>
  <si>
    <t>성북구</t>
    <phoneticPr fontId="2" type="noConversion"/>
  </si>
  <si>
    <t>노원구</t>
    <phoneticPr fontId="2" type="noConversion"/>
  </si>
  <si>
    <t>가입년도</t>
    <phoneticPr fontId="2" type="noConversion"/>
  </si>
  <si>
    <t>2020년</t>
    <phoneticPr fontId="2" type="noConversion"/>
  </si>
  <si>
    <t>2016년</t>
    <phoneticPr fontId="2" type="noConversion"/>
  </si>
  <si>
    <t>2019년</t>
    <phoneticPr fontId="2" type="noConversion"/>
  </si>
  <si>
    <t>2017년</t>
    <phoneticPr fontId="2" type="noConversion"/>
  </si>
  <si>
    <t>2021년</t>
    <phoneticPr fontId="2" type="noConversion"/>
  </si>
  <si>
    <t>2018년</t>
    <phoneticPr fontId="2" type="noConversion"/>
  </si>
  <si>
    <t>연락처</t>
    <phoneticPr fontId="2" type="noConversion"/>
  </si>
  <si>
    <t>010-8974-2598</t>
    <phoneticPr fontId="2" type="noConversion"/>
  </si>
  <si>
    <t>010-4258-6622</t>
    <phoneticPr fontId="2" type="noConversion"/>
  </si>
  <si>
    <t>010-3155-8857</t>
    <phoneticPr fontId="2" type="noConversion"/>
  </si>
  <si>
    <t>010-3186-5115</t>
    <phoneticPr fontId="2" type="noConversion"/>
  </si>
  <si>
    <t>010-6987-2698</t>
    <phoneticPr fontId="2" type="noConversion"/>
  </si>
  <si>
    <t>010-2268-9444</t>
    <phoneticPr fontId="2" type="noConversion"/>
  </si>
  <si>
    <t>010-9784-4547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</si>
</sst>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@&quot;%&quot;"/>
    <numFmt numFmtId="178" formatCode="0.0_ 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77" fontId="5" fillId="3" borderId="0" xfId="0" applyNumberFormat="1" applyFont="1" applyFill="1" applyAlignment="1">
      <alignment horizontal="center" vertical="center"/>
    </xf>
    <xf numFmtId="41" fontId="0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78" fontId="0" fillId="0" borderId="0" xfId="0" applyNumberFormat="1">
      <alignment vertical="center"/>
    </xf>
    <xf numFmtId="178" fontId="0" fillId="0" borderId="1" xfId="0" applyNumberFormat="1" applyBorder="1" applyAlignment="1">
      <alignment horizontal="center" vertical="center"/>
    </xf>
    <xf numFmtId="178" fontId="0" fillId="0" borderId="0" xfId="0" applyNumberFormat="1" applyBorder="1" applyAlignment="1">
      <alignment horizontal="center" vertical="center"/>
    </xf>
    <xf numFmtId="42" fontId="0" fillId="0" borderId="1" xfId="0" applyNumberFormat="1" applyBorder="1">
      <alignment vertical="center"/>
    </xf>
    <xf numFmtId="42" fontId="9" fillId="0" borderId="1" xfId="0" applyNumberFormat="1" applyFont="1" applyBorder="1">
      <alignment vertical="center"/>
    </xf>
    <xf numFmtId="0" fontId="0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1">
    <dxf>
      <font>
        <u/>
        <color rgb="FF0070C0"/>
      </font>
      <border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  <a:cs typeface="+mn-cs"/>
              </a:defRPr>
            </a:pPr>
            <a:r>
              <a:rPr lang="en-US" altLang="ko-KR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1</a:t>
            </a:r>
            <a:r>
              <a:rPr lang="ko-KR" altLang="en-US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층 기준인원 및 이용요금</a:t>
            </a:r>
          </a:p>
        </c:rich>
      </c:tx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rgbClr val="FFFF00"/>
              </a:solidFill>
              <a:latin typeface="궁서체" panose="02030609000101010101" pitchFamily="17" charset="-127"/>
              <a:ea typeface="궁서체" panose="02030609000101010101" pitchFamily="17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요금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50000</c:v>
                </c:pt>
                <c:pt idx="1">
                  <c:v>60000</c:v>
                </c:pt>
                <c:pt idx="2">
                  <c:v>80000</c:v>
                </c:pt>
                <c:pt idx="3">
                  <c:v>120000</c:v>
                </c:pt>
                <c:pt idx="4">
                  <c:v>150000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7-4B06-85AB-C3E5247C1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38571135"/>
        <c:axId val="38566335"/>
      </c:barChart>
      <c:lineChart>
        <c:grouping val="standar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기준인원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차트작업!$C$4:$C$8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14-4D27-87FC-3A4BC5769B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974047"/>
        <c:axId val="1997968223"/>
      </c:lineChart>
      <c:catAx>
        <c:axId val="19979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68223"/>
        <c:crosses val="autoZero"/>
        <c:auto val="1"/>
        <c:lblAlgn val="ctr"/>
        <c:lblOffset val="100"/>
        <c:noMultiLvlLbl val="0"/>
      </c:catAx>
      <c:valAx>
        <c:axId val="1997968223"/>
        <c:scaling>
          <c:orientation val="minMax"/>
          <c:max val="16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74047"/>
        <c:crosses val="autoZero"/>
        <c:crossBetween val="between"/>
        <c:majorUnit val="40000"/>
        <c:minorUnit val="2"/>
      </c:valAx>
      <c:valAx>
        <c:axId val="38566335"/>
        <c:scaling>
          <c:orientation val="minMax"/>
          <c:max val="8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8571135"/>
        <c:crosses val="max"/>
        <c:crossBetween val="between"/>
        <c:majorUnit val="2"/>
      </c:valAx>
      <c:catAx>
        <c:axId val="3857113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566335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</xdr:row>
          <xdr:rowOff>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회계" textlink="">
      <xdr:nvSpPr>
        <xdr:cNvPr id="2" name="사각형: 빗면 1">
          <a:extLst>
            <a:ext uri="{FF2B5EF4-FFF2-40B4-BE49-F238E27FC236}">
              <a16:creationId xmlns:a16="http://schemas.microsoft.com/office/drawing/2014/main" id="{B239D49D-9012-39B6-B899-0FBEABD23D7D}"/>
            </a:ext>
          </a:extLst>
        </xdr:cNvPr>
        <xdr:cNvSpPr/>
      </xdr:nvSpPr>
      <xdr:spPr>
        <a:xfrm>
          <a:off x="4133850" y="1304925"/>
          <a:ext cx="137160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23FD6DB-6668-4A3D-85F8-06BDEA330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FFC6F-FBF1-4172-B44D-0D6A0433F82E}">
  <dimension ref="A1:F10"/>
  <sheetViews>
    <sheetView workbookViewId="0">
      <selection activeCell="F11" sqref="F11"/>
    </sheetView>
  </sheetViews>
  <sheetFormatPr defaultRowHeight="16.5" x14ac:dyDescent="0.3"/>
  <cols>
    <col min="3" max="3" width="9.375" bestFit="1" customWidth="1"/>
    <col min="6" max="6" width="13.875" bestFit="1" customWidth="1"/>
  </cols>
  <sheetData>
    <row r="1" spans="1:6" x14ac:dyDescent="0.3">
      <c r="A1" t="s">
        <v>0</v>
      </c>
    </row>
    <row r="3" spans="1:6" x14ac:dyDescent="0.3">
      <c r="A3" s="1" t="s">
        <v>218</v>
      </c>
      <c r="B3" s="1" t="s">
        <v>226</v>
      </c>
      <c r="C3" s="1" t="s">
        <v>229</v>
      </c>
      <c r="D3" s="1" t="s">
        <v>237</v>
      </c>
      <c r="E3" s="1" t="s">
        <v>245</v>
      </c>
      <c r="F3" s="1" t="s">
        <v>252</v>
      </c>
    </row>
    <row r="4" spans="1:6" x14ac:dyDescent="0.3">
      <c r="A4" s="1" t="s">
        <v>219</v>
      </c>
      <c r="B4" s="1" t="s">
        <v>227</v>
      </c>
      <c r="C4" s="1" t="s">
        <v>230</v>
      </c>
      <c r="D4" s="1" t="s">
        <v>238</v>
      </c>
      <c r="E4" s="1" t="s">
        <v>246</v>
      </c>
      <c r="F4" s="1" t="s">
        <v>253</v>
      </c>
    </row>
    <row r="5" spans="1:6" x14ac:dyDescent="0.3">
      <c r="A5" s="1" t="s">
        <v>220</v>
      </c>
      <c r="B5" s="1" t="s">
        <v>228</v>
      </c>
      <c r="C5" s="1" t="s">
        <v>231</v>
      </c>
      <c r="D5" s="1" t="s">
        <v>239</v>
      </c>
      <c r="E5" s="1" t="s">
        <v>247</v>
      </c>
      <c r="F5" s="1" t="s">
        <v>254</v>
      </c>
    </row>
    <row r="6" spans="1:6" x14ac:dyDescent="0.3">
      <c r="A6" s="1" t="s">
        <v>221</v>
      </c>
      <c r="B6" s="1" t="s">
        <v>227</v>
      </c>
      <c r="C6" s="1" t="s">
        <v>232</v>
      </c>
      <c r="D6" s="1" t="s">
        <v>240</v>
      </c>
      <c r="E6" s="1" t="s">
        <v>248</v>
      </c>
      <c r="F6" s="1" t="s">
        <v>255</v>
      </c>
    </row>
    <row r="7" spans="1:6" x14ac:dyDescent="0.3">
      <c r="A7" s="1" t="s">
        <v>222</v>
      </c>
      <c r="B7" s="1" t="s">
        <v>228</v>
      </c>
      <c r="C7" s="1" t="s">
        <v>233</v>
      </c>
      <c r="D7" s="1" t="s">
        <v>241</v>
      </c>
      <c r="E7" s="1" t="s">
        <v>250</v>
      </c>
      <c r="F7" s="1" t="s">
        <v>256</v>
      </c>
    </row>
    <row r="8" spans="1:6" x14ac:dyDescent="0.3">
      <c r="A8" s="1" t="s">
        <v>223</v>
      </c>
      <c r="B8" s="1" t="s">
        <v>227</v>
      </c>
      <c r="C8" s="1" t="s">
        <v>234</v>
      </c>
      <c r="D8" s="1" t="s">
        <v>242</v>
      </c>
      <c r="E8" s="1" t="s">
        <v>249</v>
      </c>
      <c r="F8" s="1" t="s">
        <v>257</v>
      </c>
    </row>
    <row r="9" spans="1:6" x14ac:dyDescent="0.3">
      <c r="A9" s="1" t="s">
        <v>224</v>
      </c>
      <c r="B9" s="1" t="s">
        <v>228</v>
      </c>
      <c r="C9" s="1" t="s">
        <v>235</v>
      </c>
      <c r="D9" s="1" t="s">
        <v>243</v>
      </c>
      <c r="E9" s="1" t="s">
        <v>246</v>
      </c>
      <c r="F9" s="1" t="s">
        <v>258</v>
      </c>
    </row>
    <row r="10" spans="1:6" x14ac:dyDescent="0.3">
      <c r="A10" s="1" t="s">
        <v>225</v>
      </c>
      <c r="B10" s="1" t="s">
        <v>227</v>
      </c>
      <c r="C10" s="1" t="s">
        <v>236</v>
      </c>
      <c r="D10" s="1" t="s">
        <v>244</v>
      </c>
      <c r="E10" s="1" t="s">
        <v>251</v>
      </c>
      <c r="F10" s="1" t="s">
        <v>259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D0ACB-B965-428E-9E92-19BC28142926}">
  <dimension ref="A1:H16"/>
  <sheetViews>
    <sheetView workbookViewId="0">
      <selection activeCell="A5" sqref="A5:H16"/>
    </sheetView>
  </sheetViews>
  <sheetFormatPr defaultRowHeight="16.5" x14ac:dyDescent="0.3"/>
  <cols>
    <col min="1" max="1" width="9.5" customWidth="1"/>
    <col min="5" max="7" width="9.625" customWidth="1"/>
  </cols>
  <sheetData>
    <row r="1" spans="1:8" x14ac:dyDescent="0.3">
      <c r="D1" s="5" t="s">
        <v>1</v>
      </c>
    </row>
    <row r="3" spans="1:8" x14ac:dyDescent="0.3">
      <c r="A3" s="17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/>
      <c r="G3" s="18"/>
      <c r="H3" s="18" t="s">
        <v>207</v>
      </c>
    </row>
    <row r="4" spans="1:8" x14ac:dyDescent="0.3">
      <c r="A4" s="18"/>
      <c r="B4" s="18"/>
      <c r="C4" s="18"/>
      <c r="D4" s="18"/>
      <c r="E4" s="19" t="s">
        <v>8</v>
      </c>
      <c r="F4" s="19" t="s">
        <v>9</v>
      </c>
      <c r="G4" s="19" t="s">
        <v>10</v>
      </c>
      <c r="H4" s="18"/>
    </row>
    <row r="5" spans="1:8" x14ac:dyDescent="0.3">
      <c r="A5" s="30">
        <v>23010501</v>
      </c>
      <c r="B5" s="30" t="s">
        <v>11</v>
      </c>
      <c r="C5" s="31">
        <v>46</v>
      </c>
      <c r="D5" s="31">
        <v>24</v>
      </c>
      <c r="E5" s="31"/>
      <c r="F5" s="31"/>
      <c r="G5" s="31">
        <v>20</v>
      </c>
      <c r="H5" s="31">
        <v>90</v>
      </c>
    </row>
    <row r="6" spans="1:8" x14ac:dyDescent="0.3">
      <c r="A6" s="31">
        <v>23010502</v>
      </c>
      <c r="B6" s="31" t="s">
        <v>12</v>
      </c>
      <c r="C6" s="31">
        <v>38</v>
      </c>
      <c r="D6" s="31">
        <v>20</v>
      </c>
      <c r="E6" s="31">
        <v>5</v>
      </c>
      <c r="F6" s="31"/>
      <c r="G6" s="31"/>
      <c r="H6" s="31">
        <v>63</v>
      </c>
    </row>
    <row r="7" spans="1:8" x14ac:dyDescent="0.3">
      <c r="A7" s="31">
        <v>23010503</v>
      </c>
      <c r="B7" s="31" t="s">
        <v>13</v>
      </c>
      <c r="C7" s="31">
        <v>49</v>
      </c>
      <c r="D7" s="31">
        <v>30</v>
      </c>
      <c r="E7" s="31"/>
      <c r="F7" s="31">
        <v>15</v>
      </c>
      <c r="G7" s="31"/>
      <c r="H7" s="31">
        <v>94</v>
      </c>
    </row>
    <row r="8" spans="1:8" x14ac:dyDescent="0.3">
      <c r="A8" s="31">
        <v>23010504</v>
      </c>
      <c r="B8" s="31" t="s">
        <v>14</v>
      </c>
      <c r="C8" s="31">
        <v>24</v>
      </c>
      <c r="D8" s="31">
        <v>18</v>
      </c>
      <c r="E8" s="31"/>
      <c r="F8" s="31"/>
      <c r="G8" s="31">
        <v>20</v>
      </c>
      <c r="H8" s="31">
        <v>62</v>
      </c>
    </row>
    <row r="9" spans="1:8" x14ac:dyDescent="0.3">
      <c r="A9" s="31">
        <v>23010505</v>
      </c>
      <c r="B9" s="31" t="s">
        <v>15</v>
      </c>
      <c r="C9" s="31">
        <v>35</v>
      </c>
      <c r="D9" s="31">
        <v>25</v>
      </c>
      <c r="E9" s="31"/>
      <c r="F9" s="31"/>
      <c r="G9" s="31">
        <v>20</v>
      </c>
      <c r="H9" s="31">
        <v>80</v>
      </c>
    </row>
    <row r="10" spans="1:8" x14ac:dyDescent="0.3">
      <c r="A10" s="31">
        <v>23010506</v>
      </c>
      <c r="B10" s="31" t="s">
        <v>16</v>
      </c>
      <c r="C10" s="31">
        <v>33</v>
      </c>
      <c r="D10" s="31">
        <v>22</v>
      </c>
      <c r="E10" s="31"/>
      <c r="F10" s="31"/>
      <c r="G10" s="31">
        <v>20</v>
      </c>
      <c r="H10" s="31">
        <v>75</v>
      </c>
    </row>
    <row r="11" spans="1:8" x14ac:dyDescent="0.3">
      <c r="A11" s="31">
        <v>23010507</v>
      </c>
      <c r="B11" s="31" t="s">
        <v>17</v>
      </c>
      <c r="C11" s="31">
        <v>48</v>
      </c>
      <c r="D11" s="31">
        <v>29</v>
      </c>
      <c r="E11" s="31"/>
      <c r="F11" s="31">
        <v>15</v>
      </c>
      <c r="G11" s="31"/>
      <c r="H11" s="31">
        <v>92</v>
      </c>
    </row>
    <row r="12" spans="1:8" x14ac:dyDescent="0.3">
      <c r="A12" s="31">
        <v>23010508</v>
      </c>
      <c r="B12" s="31" t="s">
        <v>18</v>
      </c>
      <c r="C12" s="31">
        <v>42</v>
      </c>
      <c r="D12" s="31">
        <v>23</v>
      </c>
      <c r="E12" s="31"/>
      <c r="F12" s="31"/>
      <c r="G12" s="31">
        <v>20</v>
      </c>
      <c r="H12" s="31">
        <v>85</v>
      </c>
    </row>
    <row r="13" spans="1:8" x14ac:dyDescent="0.3">
      <c r="A13" s="31">
        <v>23010509</v>
      </c>
      <c r="B13" s="31" t="s">
        <v>19</v>
      </c>
      <c r="C13" s="31">
        <v>31</v>
      </c>
      <c r="D13" s="31">
        <v>17</v>
      </c>
      <c r="E13" s="31">
        <v>10</v>
      </c>
      <c r="F13" s="31"/>
      <c r="G13" s="31"/>
      <c r="H13" s="31">
        <v>58</v>
      </c>
    </row>
    <row r="14" spans="1:8" x14ac:dyDescent="0.3">
      <c r="A14" s="31">
        <v>23010510</v>
      </c>
      <c r="B14" s="31" t="s">
        <v>20</v>
      </c>
      <c r="C14" s="31">
        <v>40</v>
      </c>
      <c r="D14" s="31">
        <v>21</v>
      </c>
      <c r="E14" s="31"/>
      <c r="F14" s="31"/>
      <c r="G14" s="31">
        <v>20</v>
      </c>
      <c r="H14" s="31">
        <v>81</v>
      </c>
    </row>
    <row r="15" spans="1:8" x14ac:dyDescent="0.3">
      <c r="A15" s="31">
        <v>23010511</v>
      </c>
      <c r="B15" s="31" t="s">
        <v>21</v>
      </c>
      <c r="C15" s="31">
        <v>39</v>
      </c>
      <c r="D15" s="31">
        <v>19</v>
      </c>
      <c r="E15" s="31"/>
      <c r="F15" s="31">
        <v>15</v>
      </c>
      <c r="G15" s="31"/>
      <c r="H15" s="31">
        <v>73</v>
      </c>
    </row>
    <row r="16" spans="1:8" x14ac:dyDescent="0.3">
      <c r="A16" s="31">
        <v>23010512</v>
      </c>
      <c r="B16" s="31" t="s">
        <v>22</v>
      </c>
      <c r="C16" s="31">
        <v>30</v>
      </c>
      <c r="D16" s="31">
        <v>26</v>
      </c>
      <c r="E16" s="31"/>
      <c r="F16" s="31"/>
      <c r="G16" s="31">
        <v>20</v>
      </c>
      <c r="H16" s="31">
        <v>76</v>
      </c>
    </row>
  </sheetData>
  <mergeCells count="6">
    <mergeCell ref="A3:A4"/>
    <mergeCell ref="B3:B4"/>
    <mergeCell ref="C3:C4"/>
    <mergeCell ref="D3:D4"/>
    <mergeCell ref="E3:G3"/>
    <mergeCell ref="H3:H4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572B-2FFA-4B94-B1D4-1AB80BDCFD35}">
  <dimension ref="A1:G16"/>
  <sheetViews>
    <sheetView workbookViewId="0">
      <selection activeCell="I6" sqref="I6"/>
    </sheetView>
  </sheetViews>
  <sheetFormatPr defaultRowHeight="16.5" x14ac:dyDescent="0.3"/>
  <cols>
    <col min="5" max="6" width="10.625" bestFit="1" customWidth="1"/>
    <col min="7" max="7" width="11.625" bestFit="1" customWidth="1"/>
  </cols>
  <sheetData>
    <row r="1" spans="1:7" ht="20.25" x14ac:dyDescent="0.3">
      <c r="A1" s="11" t="s">
        <v>23</v>
      </c>
      <c r="B1" s="11"/>
      <c r="C1" s="11"/>
      <c r="D1" s="11"/>
      <c r="E1" s="11"/>
      <c r="F1" s="11"/>
      <c r="G1" s="11"/>
    </row>
    <row r="3" spans="1:7" x14ac:dyDescent="0.3">
      <c r="A3" s="2" t="s">
        <v>24</v>
      </c>
      <c r="B3" s="2" t="s">
        <v>25</v>
      </c>
      <c r="C3" s="2" t="s">
        <v>26</v>
      </c>
      <c r="D3" s="2" t="s">
        <v>27</v>
      </c>
      <c r="E3" s="2" t="s">
        <v>28</v>
      </c>
      <c r="F3" s="2" t="s">
        <v>29</v>
      </c>
      <c r="G3" s="2" t="s">
        <v>30</v>
      </c>
    </row>
    <row r="4" spans="1:7" x14ac:dyDescent="0.3">
      <c r="A4" s="2" t="s">
        <v>31</v>
      </c>
      <c r="B4" s="2" t="s">
        <v>32</v>
      </c>
      <c r="C4" s="2" t="s">
        <v>33</v>
      </c>
      <c r="D4" s="2">
        <v>18</v>
      </c>
      <c r="E4" s="3">
        <v>3000000</v>
      </c>
      <c r="F4" s="3">
        <v>1200000</v>
      </c>
      <c r="G4" s="3">
        <f t="shared" ref="G4:G16" si="0">D4*E4+F4</f>
        <v>55200000</v>
      </c>
    </row>
    <row r="5" spans="1:7" x14ac:dyDescent="0.3">
      <c r="A5" s="2" t="s">
        <v>34</v>
      </c>
      <c r="B5" s="2" t="s">
        <v>32</v>
      </c>
      <c r="C5" s="2" t="s">
        <v>35</v>
      </c>
      <c r="D5" s="2">
        <v>15</v>
      </c>
      <c r="E5" s="3">
        <v>2500000</v>
      </c>
      <c r="F5" s="3">
        <v>1000000</v>
      </c>
      <c r="G5" s="3">
        <f t="shared" si="0"/>
        <v>38500000</v>
      </c>
    </row>
    <row r="6" spans="1:7" x14ac:dyDescent="0.3">
      <c r="A6" s="2" t="s">
        <v>36</v>
      </c>
      <c r="B6" s="2" t="s">
        <v>32</v>
      </c>
      <c r="C6" s="2" t="s">
        <v>37</v>
      </c>
      <c r="D6" s="2">
        <v>11</v>
      </c>
      <c r="E6" s="3">
        <v>2000000</v>
      </c>
      <c r="F6" s="3">
        <v>800000</v>
      </c>
      <c r="G6" s="3">
        <f t="shared" si="0"/>
        <v>22800000</v>
      </c>
    </row>
    <row r="7" spans="1:7" x14ac:dyDescent="0.3">
      <c r="A7" s="2" t="s">
        <v>38</v>
      </c>
      <c r="B7" s="2" t="s">
        <v>32</v>
      </c>
      <c r="C7" s="2" t="s">
        <v>39</v>
      </c>
      <c r="D7" s="2">
        <v>3</v>
      </c>
      <c r="E7" s="3">
        <v>1500000</v>
      </c>
      <c r="F7" s="3">
        <v>600000</v>
      </c>
      <c r="G7" s="3">
        <f t="shared" si="0"/>
        <v>5100000</v>
      </c>
    </row>
    <row r="8" spans="1:7" x14ac:dyDescent="0.3">
      <c r="A8" s="2" t="s">
        <v>40</v>
      </c>
      <c r="B8" s="2" t="s">
        <v>41</v>
      </c>
      <c r="C8" s="2" t="s">
        <v>33</v>
      </c>
      <c r="D8" s="2">
        <v>17</v>
      </c>
      <c r="E8" s="3">
        <v>3000000</v>
      </c>
      <c r="F8" s="3">
        <v>1150000</v>
      </c>
      <c r="G8" s="3">
        <f t="shared" si="0"/>
        <v>52150000</v>
      </c>
    </row>
    <row r="9" spans="1:7" x14ac:dyDescent="0.3">
      <c r="A9" s="2" t="s">
        <v>42</v>
      </c>
      <c r="B9" s="2" t="s">
        <v>41</v>
      </c>
      <c r="C9" s="2" t="s">
        <v>35</v>
      </c>
      <c r="D9" s="2">
        <v>13</v>
      </c>
      <c r="E9" s="3">
        <v>2500000</v>
      </c>
      <c r="F9" s="3">
        <v>950000</v>
      </c>
      <c r="G9" s="3">
        <f t="shared" si="0"/>
        <v>33450000</v>
      </c>
    </row>
    <row r="10" spans="1:7" x14ac:dyDescent="0.3">
      <c r="A10" s="2" t="s">
        <v>43</v>
      </c>
      <c r="B10" s="2" t="s">
        <v>41</v>
      </c>
      <c r="C10" s="2" t="s">
        <v>37</v>
      </c>
      <c r="D10" s="2">
        <v>9</v>
      </c>
      <c r="E10" s="3">
        <v>1800000</v>
      </c>
      <c r="F10" s="3">
        <v>750000</v>
      </c>
      <c r="G10" s="3">
        <f t="shared" si="0"/>
        <v>16950000</v>
      </c>
    </row>
    <row r="11" spans="1:7" x14ac:dyDescent="0.3">
      <c r="A11" s="2" t="s">
        <v>44</v>
      </c>
      <c r="B11" s="2" t="s">
        <v>41</v>
      </c>
      <c r="C11" s="2" t="s">
        <v>37</v>
      </c>
      <c r="D11" s="2">
        <v>10</v>
      </c>
      <c r="E11" s="3">
        <v>2000000</v>
      </c>
      <c r="F11" s="3">
        <v>800000</v>
      </c>
      <c r="G11" s="3">
        <f t="shared" si="0"/>
        <v>20800000</v>
      </c>
    </row>
    <row r="12" spans="1:7" x14ac:dyDescent="0.3">
      <c r="A12" s="2" t="s">
        <v>45</v>
      </c>
      <c r="B12" s="2" t="s">
        <v>41</v>
      </c>
      <c r="C12" s="2" t="s">
        <v>39</v>
      </c>
      <c r="D12" s="2">
        <v>4</v>
      </c>
      <c r="E12" s="3">
        <v>1500000</v>
      </c>
      <c r="F12" s="3">
        <v>600000</v>
      </c>
      <c r="G12" s="3">
        <f t="shared" si="0"/>
        <v>6600000</v>
      </c>
    </row>
    <row r="13" spans="1:7" x14ac:dyDescent="0.3">
      <c r="A13" s="2" t="s">
        <v>46</v>
      </c>
      <c r="B13" s="2" t="s">
        <v>47</v>
      </c>
      <c r="C13" s="2" t="s">
        <v>33</v>
      </c>
      <c r="D13" s="2">
        <v>19</v>
      </c>
      <c r="E13" s="3">
        <v>3200000</v>
      </c>
      <c r="F13" s="3">
        <v>1250000</v>
      </c>
      <c r="G13" s="3">
        <f t="shared" si="0"/>
        <v>62050000</v>
      </c>
    </row>
    <row r="14" spans="1:7" x14ac:dyDescent="0.3">
      <c r="A14" s="2" t="s">
        <v>48</v>
      </c>
      <c r="B14" s="2" t="s">
        <v>47</v>
      </c>
      <c r="C14" s="2" t="s">
        <v>35</v>
      </c>
      <c r="D14" s="2">
        <v>12</v>
      </c>
      <c r="E14" s="3">
        <v>2200000</v>
      </c>
      <c r="F14" s="3">
        <v>900000</v>
      </c>
      <c r="G14" s="3">
        <f t="shared" si="0"/>
        <v>27300000</v>
      </c>
    </row>
    <row r="15" spans="1:7" x14ac:dyDescent="0.3">
      <c r="A15" s="2" t="s">
        <v>49</v>
      </c>
      <c r="B15" s="2" t="s">
        <v>47</v>
      </c>
      <c r="C15" s="2" t="s">
        <v>37</v>
      </c>
      <c r="D15" s="2">
        <v>8</v>
      </c>
      <c r="E15" s="3">
        <v>1800000</v>
      </c>
      <c r="F15" s="3">
        <v>750000</v>
      </c>
      <c r="G15" s="3">
        <f t="shared" si="0"/>
        <v>15150000</v>
      </c>
    </row>
    <row r="16" spans="1:7" x14ac:dyDescent="0.3">
      <c r="A16" s="2" t="s">
        <v>50</v>
      </c>
      <c r="B16" s="2" t="s">
        <v>47</v>
      </c>
      <c r="C16" s="2" t="s">
        <v>37</v>
      </c>
      <c r="D16" s="2">
        <v>10</v>
      </c>
      <c r="E16" s="3">
        <v>2000000</v>
      </c>
      <c r="F16" s="3">
        <v>800000</v>
      </c>
      <c r="G16" s="3">
        <f t="shared" si="0"/>
        <v>20800000</v>
      </c>
    </row>
  </sheetData>
  <mergeCells count="1">
    <mergeCell ref="A1:G1"/>
  </mergeCells>
  <phoneticPr fontId="2" type="noConversion"/>
  <conditionalFormatting sqref="A4:G16">
    <cfRule type="expression" dxfId="0" priority="1">
      <formula>OR($C4="사원",$F4&gt;=1000000)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0A4CA-10DF-4627-941C-52A5A97B1D0A}">
  <dimension ref="A1:K39"/>
  <sheetViews>
    <sheetView workbookViewId="0">
      <selection activeCell="E3" sqref="E3:E12"/>
    </sheetView>
  </sheetViews>
  <sheetFormatPr defaultRowHeight="16.5" x14ac:dyDescent="0.3"/>
  <cols>
    <col min="1" max="1" width="8.875" bestFit="1" customWidth="1"/>
    <col min="2" max="2" width="8.625" customWidth="1"/>
    <col min="5" max="5" width="11.125" bestFit="1" customWidth="1"/>
    <col min="11" max="11" width="10.875" bestFit="1" customWidth="1"/>
  </cols>
  <sheetData>
    <row r="1" spans="1:11" x14ac:dyDescent="0.3">
      <c r="A1" s="4" t="s">
        <v>51</v>
      </c>
      <c r="B1" s="5" t="s">
        <v>52</v>
      </c>
      <c r="G1" s="6" t="s">
        <v>53</v>
      </c>
      <c r="H1" s="5" t="s">
        <v>54</v>
      </c>
    </row>
    <row r="2" spans="1:11" x14ac:dyDescent="0.3">
      <c r="A2" s="2" t="s">
        <v>55</v>
      </c>
      <c r="B2" s="2" t="s">
        <v>56</v>
      </c>
      <c r="C2" s="2" t="s">
        <v>57</v>
      </c>
      <c r="D2" s="2" t="s">
        <v>58</v>
      </c>
      <c r="E2" s="7" t="s">
        <v>59</v>
      </c>
      <c r="G2" s="2" t="s">
        <v>60</v>
      </c>
      <c r="H2" s="2" t="s">
        <v>61</v>
      </c>
      <c r="I2" s="2" t="s">
        <v>62</v>
      </c>
      <c r="J2" s="2" t="s">
        <v>63</v>
      </c>
      <c r="K2" s="7" t="s">
        <v>64</v>
      </c>
    </row>
    <row r="3" spans="1:11" x14ac:dyDescent="0.3">
      <c r="A3" s="2" t="s">
        <v>65</v>
      </c>
      <c r="B3" s="2" t="s">
        <v>66</v>
      </c>
      <c r="C3" s="3">
        <v>2500</v>
      </c>
      <c r="D3" s="2" t="s">
        <v>67</v>
      </c>
      <c r="E3" s="8">
        <f>DATE(2000+LEFT(A3,2),MID(A3,3,2),MID(A3,5,2))</f>
        <v>45010</v>
      </c>
      <c r="G3" s="2">
        <v>375001</v>
      </c>
      <c r="H3" s="2" t="s">
        <v>68</v>
      </c>
      <c r="I3" s="2" t="s">
        <v>69</v>
      </c>
      <c r="J3" s="2">
        <v>75</v>
      </c>
      <c r="K3" s="9" t="str">
        <f>COUNTBLANK(I3:I12)/COUNTA(G3:G12)*100&amp;"%"</f>
        <v>30%</v>
      </c>
    </row>
    <row r="4" spans="1:11" x14ac:dyDescent="0.3">
      <c r="A4" s="2" t="s">
        <v>70</v>
      </c>
      <c r="B4" s="2" t="s">
        <v>71</v>
      </c>
      <c r="C4" s="3">
        <v>3000</v>
      </c>
      <c r="D4" s="2" t="s">
        <v>72</v>
      </c>
      <c r="E4" s="8">
        <f t="shared" ref="E4:E12" si="0">DATE(2000+LEFT(A4,2),MID(A4,3,2),MID(A4,5,2))</f>
        <v>45025</v>
      </c>
      <c r="G4" s="2">
        <v>375002</v>
      </c>
      <c r="H4" s="2" t="s">
        <v>73</v>
      </c>
      <c r="I4" s="2"/>
      <c r="J4" s="2">
        <v>0</v>
      </c>
    </row>
    <row r="5" spans="1:11" x14ac:dyDescent="0.3">
      <c r="A5" s="2" t="s">
        <v>74</v>
      </c>
      <c r="B5" s="2" t="s">
        <v>75</v>
      </c>
      <c r="C5" s="3">
        <v>5000</v>
      </c>
      <c r="D5" s="2" t="s">
        <v>76</v>
      </c>
      <c r="E5" s="8">
        <f t="shared" si="0"/>
        <v>45029</v>
      </c>
      <c r="G5" s="2">
        <v>375004</v>
      </c>
      <c r="H5" s="2" t="s">
        <v>73</v>
      </c>
      <c r="I5" s="2" t="s">
        <v>69</v>
      </c>
      <c r="J5" s="2">
        <v>64</v>
      </c>
    </row>
    <row r="6" spans="1:11" x14ac:dyDescent="0.3">
      <c r="A6" s="2" t="s">
        <v>77</v>
      </c>
      <c r="B6" s="2" t="s">
        <v>78</v>
      </c>
      <c r="C6" s="3">
        <v>4000</v>
      </c>
      <c r="D6" s="2" t="s">
        <v>79</v>
      </c>
      <c r="E6" s="8">
        <f t="shared" si="0"/>
        <v>45038</v>
      </c>
      <c r="G6" s="2">
        <v>375013</v>
      </c>
      <c r="H6" s="2" t="s">
        <v>73</v>
      </c>
      <c r="I6" s="2" t="s">
        <v>69</v>
      </c>
      <c r="J6" s="2">
        <v>88</v>
      </c>
    </row>
    <row r="7" spans="1:11" x14ac:dyDescent="0.3">
      <c r="A7" s="2" t="s">
        <v>80</v>
      </c>
      <c r="B7" s="2" t="s">
        <v>81</v>
      </c>
      <c r="C7" s="3">
        <v>2000</v>
      </c>
      <c r="D7" s="2" t="s">
        <v>82</v>
      </c>
      <c r="E7" s="8">
        <f t="shared" si="0"/>
        <v>45046</v>
      </c>
      <c r="G7" s="2">
        <v>375024</v>
      </c>
      <c r="H7" s="2" t="s">
        <v>68</v>
      </c>
      <c r="I7" s="2" t="s">
        <v>69</v>
      </c>
      <c r="J7" s="2">
        <v>51</v>
      </c>
    </row>
    <row r="8" spans="1:11" x14ac:dyDescent="0.3">
      <c r="A8" s="2" t="s">
        <v>83</v>
      </c>
      <c r="B8" s="2" t="s">
        <v>84</v>
      </c>
      <c r="C8" s="3">
        <v>1500</v>
      </c>
      <c r="D8" s="2" t="s">
        <v>85</v>
      </c>
      <c r="E8" s="8">
        <f t="shared" si="0"/>
        <v>45049</v>
      </c>
      <c r="G8" s="2">
        <v>375033</v>
      </c>
      <c r="H8" s="2" t="s">
        <v>73</v>
      </c>
      <c r="I8" s="2"/>
      <c r="J8" s="2">
        <v>0</v>
      </c>
    </row>
    <row r="9" spans="1:11" x14ac:dyDescent="0.3">
      <c r="A9" s="2" t="s">
        <v>86</v>
      </c>
      <c r="B9" s="2" t="s">
        <v>87</v>
      </c>
      <c r="C9" s="3">
        <v>5000</v>
      </c>
      <c r="D9" s="2" t="s">
        <v>88</v>
      </c>
      <c r="E9" s="8">
        <f t="shared" si="0"/>
        <v>45056</v>
      </c>
      <c r="G9" s="2">
        <v>375038</v>
      </c>
      <c r="H9" s="2" t="s">
        <v>68</v>
      </c>
      <c r="I9" s="2" t="s">
        <v>69</v>
      </c>
      <c r="J9" s="2">
        <v>92</v>
      </c>
    </row>
    <row r="10" spans="1:11" x14ac:dyDescent="0.3">
      <c r="A10" s="2" t="s">
        <v>89</v>
      </c>
      <c r="B10" s="2" t="s">
        <v>90</v>
      </c>
      <c r="C10" s="3">
        <v>6500</v>
      </c>
      <c r="D10" s="2" t="s">
        <v>91</v>
      </c>
      <c r="E10" s="8">
        <f t="shared" si="0"/>
        <v>45058</v>
      </c>
      <c r="G10" s="2">
        <v>375042</v>
      </c>
      <c r="H10" s="2" t="s">
        <v>73</v>
      </c>
      <c r="I10" s="2"/>
      <c r="J10" s="2">
        <v>0</v>
      </c>
    </row>
    <row r="11" spans="1:11" x14ac:dyDescent="0.3">
      <c r="A11" s="2" t="s">
        <v>92</v>
      </c>
      <c r="B11" s="2" t="s">
        <v>93</v>
      </c>
      <c r="C11" s="3">
        <v>4500</v>
      </c>
      <c r="D11" s="2" t="s">
        <v>94</v>
      </c>
      <c r="E11" s="8">
        <f t="shared" si="0"/>
        <v>45064</v>
      </c>
      <c r="G11" s="2">
        <v>375046</v>
      </c>
      <c r="H11" s="2" t="s">
        <v>68</v>
      </c>
      <c r="I11" s="2" t="s">
        <v>69</v>
      </c>
      <c r="J11" s="2">
        <v>67</v>
      </c>
    </row>
    <row r="12" spans="1:11" x14ac:dyDescent="0.3">
      <c r="A12" s="2" t="s">
        <v>95</v>
      </c>
      <c r="B12" s="2" t="s">
        <v>96</v>
      </c>
      <c r="C12" s="3">
        <v>6000</v>
      </c>
      <c r="D12" s="2" t="s">
        <v>97</v>
      </c>
      <c r="E12" s="8">
        <f t="shared" si="0"/>
        <v>45070</v>
      </c>
      <c r="G12" s="2">
        <v>375049</v>
      </c>
      <c r="H12" s="2" t="s">
        <v>68</v>
      </c>
      <c r="I12" s="2" t="s">
        <v>69</v>
      </c>
      <c r="J12" s="2">
        <v>86</v>
      </c>
    </row>
    <row r="14" spans="1:11" x14ac:dyDescent="0.3">
      <c r="A14" s="6" t="s">
        <v>98</v>
      </c>
      <c r="B14" s="5" t="s">
        <v>99</v>
      </c>
      <c r="G14" s="6" t="s">
        <v>100</v>
      </c>
      <c r="H14" s="5" t="s">
        <v>101</v>
      </c>
    </row>
    <row r="15" spans="1:11" x14ac:dyDescent="0.3">
      <c r="A15" s="2" t="s">
        <v>102</v>
      </c>
      <c r="B15" s="2" t="s">
        <v>103</v>
      </c>
      <c r="C15" s="2" t="s">
        <v>104</v>
      </c>
      <c r="G15" s="2" t="s">
        <v>105</v>
      </c>
      <c r="H15" s="2" t="s">
        <v>55</v>
      </c>
      <c r="I15" s="2" t="s">
        <v>106</v>
      </c>
      <c r="J15" s="2" t="s">
        <v>107</v>
      </c>
      <c r="K15" s="7" t="s">
        <v>108</v>
      </c>
    </row>
    <row r="16" spans="1:11" x14ac:dyDescent="0.3">
      <c r="A16" s="2">
        <v>1025</v>
      </c>
      <c r="B16" s="2" t="s">
        <v>109</v>
      </c>
      <c r="C16" s="2">
        <v>75</v>
      </c>
      <c r="G16" s="2">
        <v>1</v>
      </c>
      <c r="H16" s="2" t="s">
        <v>110</v>
      </c>
      <c r="I16" s="2">
        <v>100</v>
      </c>
      <c r="J16" s="2">
        <v>91</v>
      </c>
      <c r="K16" s="3">
        <f>J16*HLOOKUP(RIGHT(H16,1),$H$26:$K$27,2,FALSE)</f>
        <v>1365000</v>
      </c>
    </row>
    <row r="17" spans="1:11" x14ac:dyDescent="0.3">
      <c r="A17" s="2">
        <v>1201</v>
      </c>
      <c r="B17" s="2" t="s">
        <v>111</v>
      </c>
      <c r="C17" s="2">
        <v>83</v>
      </c>
      <c r="G17" s="2">
        <v>2</v>
      </c>
      <c r="H17" s="2" t="s">
        <v>112</v>
      </c>
      <c r="I17" s="2">
        <v>150</v>
      </c>
      <c r="J17" s="2">
        <v>133</v>
      </c>
      <c r="K17" s="3">
        <f t="shared" ref="K17:K23" si="1">J17*HLOOKUP(RIGHT(H17,1),$H$26:$K$27,2,FALSE)</f>
        <v>1330000</v>
      </c>
    </row>
    <row r="18" spans="1:11" x14ac:dyDescent="0.3">
      <c r="A18" s="2">
        <v>1226</v>
      </c>
      <c r="B18" s="2" t="s">
        <v>113</v>
      </c>
      <c r="C18" s="2">
        <v>88</v>
      </c>
      <c r="G18" s="2">
        <v>3</v>
      </c>
      <c r="H18" s="2" t="s">
        <v>114</v>
      </c>
      <c r="I18" s="2">
        <v>120</v>
      </c>
      <c r="J18" s="2">
        <v>119</v>
      </c>
      <c r="K18" s="3">
        <f t="shared" si="1"/>
        <v>1428000</v>
      </c>
    </row>
    <row r="19" spans="1:11" x14ac:dyDescent="0.3">
      <c r="A19" s="2">
        <v>1325</v>
      </c>
      <c r="B19" s="2" t="s">
        <v>115</v>
      </c>
      <c r="C19" s="2">
        <v>92</v>
      </c>
      <c r="G19" s="2">
        <v>4</v>
      </c>
      <c r="H19" s="2" t="s">
        <v>116</v>
      </c>
      <c r="I19" s="2">
        <v>100</v>
      </c>
      <c r="J19" s="2">
        <v>86</v>
      </c>
      <c r="K19" s="3">
        <f t="shared" si="1"/>
        <v>1720000</v>
      </c>
    </row>
    <row r="20" spans="1:11" x14ac:dyDescent="0.3">
      <c r="A20" s="2">
        <v>1388</v>
      </c>
      <c r="B20" s="2" t="s">
        <v>109</v>
      </c>
      <c r="C20" s="2">
        <v>95</v>
      </c>
      <c r="G20" s="2">
        <v>5</v>
      </c>
      <c r="H20" s="2" t="s">
        <v>117</v>
      </c>
      <c r="I20" s="2">
        <v>80</v>
      </c>
      <c r="J20" s="2">
        <v>78</v>
      </c>
      <c r="K20" s="3">
        <f t="shared" si="1"/>
        <v>1170000</v>
      </c>
    </row>
    <row r="21" spans="1:11" x14ac:dyDescent="0.3">
      <c r="A21" s="2">
        <v>1395</v>
      </c>
      <c r="B21" s="2" t="s">
        <v>115</v>
      </c>
      <c r="C21" s="2">
        <v>76</v>
      </c>
      <c r="G21" s="2">
        <v>6</v>
      </c>
      <c r="H21" s="2" t="s">
        <v>118</v>
      </c>
      <c r="I21" s="2">
        <v>90</v>
      </c>
      <c r="J21" s="2">
        <v>59</v>
      </c>
      <c r="K21" s="3">
        <f t="shared" si="1"/>
        <v>590000</v>
      </c>
    </row>
    <row r="22" spans="1:11" x14ac:dyDescent="0.3">
      <c r="A22" s="2">
        <v>1438</v>
      </c>
      <c r="B22" s="2" t="s">
        <v>119</v>
      </c>
      <c r="C22" s="2">
        <v>94</v>
      </c>
      <c r="G22" s="2">
        <v>7</v>
      </c>
      <c r="H22" s="2" t="s">
        <v>120</v>
      </c>
      <c r="I22" s="2">
        <v>120</v>
      </c>
      <c r="J22" s="2">
        <v>111</v>
      </c>
      <c r="K22" s="3">
        <f t="shared" si="1"/>
        <v>1332000</v>
      </c>
    </row>
    <row r="23" spans="1:11" x14ac:dyDescent="0.3">
      <c r="A23" s="2">
        <v>1457</v>
      </c>
      <c r="B23" s="2" t="s">
        <v>111</v>
      </c>
      <c r="C23" s="2">
        <v>92</v>
      </c>
      <c r="G23" s="2">
        <v>8</v>
      </c>
      <c r="H23" s="2" t="s">
        <v>121</v>
      </c>
      <c r="I23" s="2">
        <v>100</v>
      </c>
      <c r="J23" s="2">
        <v>82</v>
      </c>
      <c r="K23" s="3">
        <f t="shared" si="1"/>
        <v>1640000</v>
      </c>
    </row>
    <row r="24" spans="1:11" x14ac:dyDescent="0.3">
      <c r="A24" s="2">
        <v>1599</v>
      </c>
      <c r="B24" s="2" t="s">
        <v>119</v>
      </c>
      <c r="C24" s="2">
        <v>88</v>
      </c>
      <c r="D24" s="12" t="s">
        <v>122</v>
      </c>
      <c r="E24" s="13"/>
    </row>
    <row r="25" spans="1:11" x14ac:dyDescent="0.3">
      <c r="A25" s="2">
        <v>1601</v>
      </c>
      <c r="B25" s="2" t="s">
        <v>123</v>
      </c>
      <c r="C25" s="2">
        <v>78</v>
      </c>
      <c r="D25" s="2" t="s">
        <v>103</v>
      </c>
      <c r="E25" s="2" t="s">
        <v>104</v>
      </c>
      <c r="G25" t="s">
        <v>124</v>
      </c>
    </row>
    <row r="26" spans="1:11" x14ac:dyDescent="0.3">
      <c r="A26" s="2">
        <v>1625</v>
      </c>
      <c r="B26" s="2" t="s">
        <v>109</v>
      </c>
      <c r="C26" s="2">
        <v>90</v>
      </c>
      <c r="D26" s="2" t="s">
        <v>109</v>
      </c>
      <c r="E26" s="2" t="s">
        <v>217</v>
      </c>
      <c r="G26" s="2" t="s">
        <v>125</v>
      </c>
      <c r="H26" s="2" t="s">
        <v>126</v>
      </c>
      <c r="I26" s="2" t="s">
        <v>127</v>
      </c>
      <c r="J26" s="2" t="s">
        <v>128</v>
      </c>
      <c r="K26" s="2" t="s">
        <v>129</v>
      </c>
    </row>
    <row r="27" spans="1:11" x14ac:dyDescent="0.3">
      <c r="A27" s="14" t="s">
        <v>130</v>
      </c>
      <c r="B27" s="15"/>
      <c r="C27" s="2">
        <f>ROUND(DAVERAGE(A15:C26,3,$D$25:$E$27),1)</f>
        <v>92.3</v>
      </c>
      <c r="D27" s="2" t="s">
        <v>111</v>
      </c>
      <c r="E27" s="2" t="s">
        <v>217</v>
      </c>
      <c r="G27" s="2" t="s">
        <v>131</v>
      </c>
      <c r="H27" s="3">
        <v>15000</v>
      </c>
      <c r="I27" s="3">
        <v>10000</v>
      </c>
      <c r="J27" s="3">
        <v>12000</v>
      </c>
      <c r="K27" s="3">
        <v>20000</v>
      </c>
    </row>
    <row r="29" spans="1:11" x14ac:dyDescent="0.3">
      <c r="A29" s="6" t="s">
        <v>132</v>
      </c>
      <c r="B29" s="5" t="s">
        <v>133</v>
      </c>
    </row>
    <row r="30" spans="1:11" x14ac:dyDescent="0.3">
      <c r="A30" s="2" t="s">
        <v>134</v>
      </c>
      <c r="B30" s="2" t="s">
        <v>135</v>
      </c>
      <c r="C30" s="2" t="s">
        <v>136</v>
      </c>
      <c r="D30" s="2" t="s">
        <v>7</v>
      </c>
      <c r="E30" s="7" t="s">
        <v>137</v>
      </c>
    </row>
    <row r="31" spans="1:11" x14ac:dyDescent="0.3">
      <c r="A31" s="2" t="s">
        <v>138</v>
      </c>
      <c r="B31" s="2">
        <v>46</v>
      </c>
      <c r="C31" s="2">
        <v>43</v>
      </c>
      <c r="D31" s="2">
        <v>89</v>
      </c>
      <c r="E31" s="2" t="str">
        <f>IF(D31&gt;=LARGE($D$31:$D$39,3),"◆",IF(D31&lt;=SMALL($D$31:$D$39,3),"◇",""))</f>
        <v/>
      </c>
    </row>
    <row r="32" spans="1:11" x14ac:dyDescent="0.3">
      <c r="A32" s="2" t="s">
        <v>138</v>
      </c>
      <c r="B32" s="2">
        <v>38</v>
      </c>
      <c r="C32" s="2">
        <v>42</v>
      </c>
      <c r="D32" s="2">
        <v>80</v>
      </c>
      <c r="E32" s="2" t="str">
        <f t="shared" ref="E32:E39" si="2">IF(D32&gt;=LARGE($D$31:$D$39,3),"◆",IF(D32&lt;=SMALL($D$31:$D$39,3),"◇",""))</f>
        <v/>
      </c>
    </row>
    <row r="33" spans="1:5" x14ac:dyDescent="0.3">
      <c r="A33" s="2" t="s">
        <v>138</v>
      </c>
      <c r="B33" s="2">
        <v>46</v>
      </c>
      <c r="C33" s="2">
        <v>49</v>
      </c>
      <c r="D33" s="2">
        <v>95</v>
      </c>
      <c r="E33" s="2" t="str">
        <f t="shared" si="2"/>
        <v>◆</v>
      </c>
    </row>
    <row r="34" spans="1:5" x14ac:dyDescent="0.3">
      <c r="A34" s="2" t="s">
        <v>138</v>
      </c>
      <c r="B34" s="2">
        <v>37</v>
      </c>
      <c r="C34" s="2">
        <v>33</v>
      </c>
      <c r="D34" s="2">
        <v>70</v>
      </c>
      <c r="E34" s="2" t="str">
        <f t="shared" si="2"/>
        <v>◇</v>
      </c>
    </row>
    <row r="35" spans="1:5" x14ac:dyDescent="0.3">
      <c r="A35" s="2" t="s">
        <v>138</v>
      </c>
      <c r="B35" s="2">
        <v>38</v>
      </c>
      <c r="C35" s="2">
        <v>35</v>
      </c>
      <c r="D35" s="2">
        <v>73</v>
      </c>
      <c r="E35" s="2" t="str">
        <f t="shared" si="2"/>
        <v>◇</v>
      </c>
    </row>
    <row r="36" spans="1:5" x14ac:dyDescent="0.3">
      <c r="A36" s="2" t="s">
        <v>138</v>
      </c>
      <c r="B36" s="2">
        <v>47</v>
      </c>
      <c r="C36" s="2">
        <v>45</v>
      </c>
      <c r="D36" s="2">
        <v>92</v>
      </c>
      <c r="E36" s="2" t="str">
        <f t="shared" si="2"/>
        <v>◆</v>
      </c>
    </row>
    <row r="37" spans="1:5" x14ac:dyDescent="0.3">
      <c r="A37" s="2" t="s">
        <v>138</v>
      </c>
      <c r="B37" s="2">
        <v>50</v>
      </c>
      <c r="C37" s="2">
        <v>48</v>
      </c>
      <c r="D37" s="2">
        <v>98</v>
      </c>
      <c r="E37" s="2" t="str">
        <f t="shared" si="2"/>
        <v>◆</v>
      </c>
    </row>
    <row r="38" spans="1:5" x14ac:dyDescent="0.3">
      <c r="A38" s="2" t="s">
        <v>138</v>
      </c>
      <c r="B38" s="2">
        <v>39</v>
      </c>
      <c r="C38" s="2">
        <v>32</v>
      </c>
      <c r="D38" s="2">
        <v>71</v>
      </c>
      <c r="E38" s="2" t="str">
        <f t="shared" si="2"/>
        <v>◇</v>
      </c>
    </row>
    <row r="39" spans="1:5" x14ac:dyDescent="0.3">
      <c r="A39" s="2" t="s">
        <v>138</v>
      </c>
      <c r="B39" s="2">
        <v>41</v>
      </c>
      <c r="C39" s="2">
        <v>40</v>
      </c>
      <c r="D39" s="2">
        <v>81</v>
      </c>
      <c r="E39" s="2" t="str">
        <f t="shared" si="2"/>
        <v/>
      </c>
    </row>
  </sheetData>
  <mergeCells count="2">
    <mergeCell ref="D24:E24"/>
    <mergeCell ref="A27:B27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1C9A3-54F3-4B4C-8398-3DB28448A88F}">
  <dimension ref="A1:I25"/>
  <sheetViews>
    <sheetView workbookViewId="0">
      <selection activeCell="L12" sqref="L12"/>
    </sheetView>
  </sheetViews>
  <sheetFormatPr defaultRowHeight="16.5" x14ac:dyDescent="0.3"/>
  <cols>
    <col min="4" max="4" width="10.625" bestFit="1" customWidth="1"/>
    <col min="8" max="8" width="10.625" customWidth="1"/>
    <col min="9" max="9" width="10.625" bestFit="1" customWidth="1"/>
  </cols>
  <sheetData>
    <row r="1" spans="1:9" x14ac:dyDescent="0.3">
      <c r="A1" s="16" t="s">
        <v>139</v>
      </c>
      <c r="B1" s="16"/>
      <c r="C1" s="16"/>
      <c r="D1" s="16"/>
      <c r="F1" s="16" t="s">
        <v>140</v>
      </c>
      <c r="G1" s="16"/>
      <c r="H1" s="16"/>
      <c r="I1" s="16"/>
    </row>
    <row r="2" spans="1:9" x14ac:dyDescent="0.3">
      <c r="A2" s="2" t="s">
        <v>55</v>
      </c>
      <c r="B2" s="2" t="s">
        <v>131</v>
      </c>
      <c r="C2" s="2" t="s">
        <v>107</v>
      </c>
      <c r="D2" s="2" t="s">
        <v>108</v>
      </c>
      <c r="F2" s="2" t="s">
        <v>55</v>
      </c>
      <c r="G2" s="2" t="s">
        <v>131</v>
      </c>
      <c r="H2" s="2" t="s">
        <v>107</v>
      </c>
      <c r="I2" s="2" t="s">
        <v>108</v>
      </c>
    </row>
    <row r="3" spans="1:9" x14ac:dyDescent="0.3">
      <c r="A3" s="2" t="s">
        <v>141</v>
      </c>
      <c r="B3" s="3">
        <v>10000</v>
      </c>
      <c r="C3" s="2">
        <v>120</v>
      </c>
      <c r="D3" s="3">
        <f t="shared" ref="D3:D12" si="0">B3*C3</f>
        <v>1200000</v>
      </c>
      <c r="F3" s="2" t="s">
        <v>141</v>
      </c>
      <c r="G3" s="3">
        <v>10000</v>
      </c>
      <c r="H3" s="2">
        <v>84</v>
      </c>
      <c r="I3" s="3">
        <f t="shared" ref="I3:I12" si="1">G3*H3</f>
        <v>840000</v>
      </c>
    </row>
    <row r="4" spans="1:9" x14ac:dyDescent="0.3">
      <c r="A4" s="2" t="s">
        <v>142</v>
      </c>
      <c r="B4" s="3">
        <v>15000</v>
      </c>
      <c r="C4" s="2">
        <v>83</v>
      </c>
      <c r="D4" s="3">
        <f t="shared" si="0"/>
        <v>1245000</v>
      </c>
      <c r="F4" s="2" t="s">
        <v>142</v>
      </c>
      <c r="G4" s="3">
        <v>15000</v>
      </c>
      <c r="H4" s="2">
        <v>111</v>
      </c>
      <c r="I4" s="3">
        <f t="shared" si="1"/>
        <v>1665000</v>
      </c>
    </row>
    <row r="5" spans="1:9" x14ac:dyDescent="0.3">
      <c r="A5" s="2" t="s">
        <v>143</v>
      </c>
      <c r="B5" s="3">
        <v>18000</v>
      </c>
      <c r="C5" s="2">
        <v>73</v>
      </c>
      <c r="D5" s="3">
        <f t="shared" si="0"/>
        <v>1314000</v>
      </c>
      <c r="F5" s="2" t="s">
        <v>143</v>
      </c>
      <c r="G5" s="3">
        <v>18000</v>
      </c>
      <c r="H5" s="2">
        <v>48</v>
      </c>
      <c r="I5" s="3">
        <f t="shared" si="1"/>
        <v>864000</v>
      </c>
    </row>
    <row r="6" spans="1:9" x14ac:dyDescent="0.3">
      <c r="A6" s="2" t="s">
        <v>144</v>
      </c>
      <c r="B6" s="3">
        <v>20000</v>
      </c>
      <c r="C6" s="2">
        <v>52</v>
      </c>
      <c r="D6" s="3">
        <f t="shared" si="0"/>
        <v>1040000</v>
      </c>
      <c r="F6" s="2" t="s">
        <v>144</v>
      </c>
      <c r="G6" s="3">
        <v>20000</v>
      </c>
      <c r="H6" s="2">
        <v>93</v>
      </c>
      <c r="I6" s="3">
        <f t="shared" si="1"/>
        <v>1860000</v>
      </c>
    </row>
    <row r="7" spans="1:9" x14ac:dyDescent="0.3">
      <c r="A7" s="2" t="s">
        <v>145</v>
      </c>
      <c r="B7" s="3">
        <v>16000</v>
      </c>
      <c r="C7" s="2">
        <v>48</v>
      </c>
      <c r="D7" s="3">
        <f t="shared" si="0"/>
        <v>768000</v>
      </c>
      <c r="F7" s="2" t="s">
        <v>145</v>
      </c>
      <c r="G7" s="3">
        <v>16000</v>
      </c>
      <c r="H7" s="2">
        <v>27</v>
      </c>
      <c r="I7" s="3">
        <f t="shared" si="1"/>
        <v>432000</v>
      </c>
    </row>
    <row r="8" spans="1:9" x14ac:dyDescent="0.3">
      <c r="A8" s="2" t="s">
        <v>146</v>
      </c>
      <c r="B8" s="3">
        <v>22000</v>
      </c>
      <c r="C8" s="2">
        <v>93</v>
      </c>
      <c r="D8" s="3">
        <f t="shared" si="0"/>
        <v>2046000</v>
      </c>
      <c r="F8" s="2" t="s">
        <v>146</v>
      </c>
      <c r="G8" s="3">
        <v>22000</v>
      </c>
      <c r="H8" s="2">
        <v>86</v>
      </c>
      <c r="I8" s="3">
        <f t="shared" si="1"/>
        <v>1892000</v>
      </c>
    </row>
    <row r="9" spans="1:9" x14ac:dyDescent="0.3">
      <c r="A9" s="2" t="s">
        <v>147</v>
      </c>
      <c r="B9" s="3">
        <v>24000</v>
      </c>
      <c r="C9" s="2">
        <v>27</v>
      </c>
      <c r="D9" s="3">
        <f t="shared" si="0"/>
        <v>648000</v>
      </c>
      <c r="F9" s="2" t="s">
        <v>147</v>
      </c>
      <c r="G9" s="3">
        <v>24000</v>
      </c>
      <c r="H9" s="2">
        <v>57</v>
      </c>
      <c r="I9" s="3">
        <f t="shared" si="1"/>
        <v>1368000</v>
      </c>
    </row>
    <row r="10" spans="1:9" x14ac:dyDescent="0.3">
      <c r="A10" s="2" t="s">
        <v>148</v>
      </c>
      <c r="B10" s="3">
        <v>25000</v>
      </c>
      <c r="C10" s="2">
        <v>86</v>
      </c>
      <c r="D10" s="3">
        <f t="shared" si="0"/>
        <v>2150000</v>
      </c>
      <c r="F10" s="2" t="s">
        <v>148</v>
      </c>
      <c r="G10" s="3">
        <v>25000</v>
      </c>
      <c r="H10" s="2">
        <v>23</v>
      </c>
      <c r="I10" s="3">
        <f t="shared" si="1"/>
        <v>575000</v>
      </c>
    </row>
    <row r="11" spans="1:9" x14ac:dyDescent="0.3">
      <c r="A11" s="2" t="s">
        <v>149</v>
      </c>
      <c r="B11" s="3">
        <v>27000</v>
      </c>
      <c r="C11" s="2">
        <v>43</v>
      </c>
      <c r="D11" s="3">
        <f t="shared" si="0"/>
        <v>1161000</v>
      </c>
      <c r="F11" s="2" t="s">
        <v>149</v>
      </c>
      <c r="G11" s="3">
        <v>27000</v>
      </c>
      <c r="H11" s="2">
        <v>24</v>
      </c>
      <c r="I11" s="3">
        <f t="shared" si="1"/>
        <v>648000</v>
      </c>
    </row>
    <row r="12" spans="1:9" x14ac:dyDescent="0.3">
      <c r="A12" s="2" t="s">
        <v>150</v>
      </c>
      <c r="B12" s="3">
        <v>28000</v>
      </c>
      <c r="C12" s="2">
        <v>62</v>
      </c>
      <c r="D12" s="3">
        <f t="shared" si="0"/>
        <v>1736000</v>
      </c>
      <c r="F12" s="2" t="s">
        <v>150</v>
      </c>
      <c r="G12" s="3">
        <v>28000</v>
      </c>
      <c r="H12" s="2">
        <v>82</v>
      </c>
      <c r="I12" s="3">
        <f t="shared" si="1"/>
        <v>2296000</v>
      </c>
    </row>
    <row r="14" spans="1:9" x14ac:dyDescent="0.3">
      <c r="A14" s="16" t="s">
        <v>151</v>
      </c>
      <c r="B14" s="16"/>
      <c r="C14" s="16"/>
      <c r="D14" s="16"/>
      <c r="F14" s="16" t="s">
        <v>152</v>
      </c>
      <c r="G14" s="16"/>
      <c r="H14" s="16"/>
    </row>
    <row r="15" spans="1:9" x14ac:dyDescent="0.3">
      <c r="A15" s="2" t="s">
        <v>55</v>
      </c>
      <c r="B15" s="2" t="s">
        <v>131</v>
      </c>
      <c r="C15" s="2" t="s">
        <v>107</v>
      </c>
      <c r="D15" s="2" t="s">
        <v>108</v>
      </c>
      <c r="F15" s="2" t="s">
        <v>55</v>
      </c>
      <c r="G15" s="2" t="s">
        <v>107</v>
      </c>
      <c r="H15" s="2" t="s">
        <v>108</v>
      </c>
    </row>
    <row r="16" spans="1:9" x14ac:dyDescent="0.3">
      <c r="A16" s="2" t="s">
        <v>141</v>
      </c>
      <c r="B16" s="3">
        <v>10000</v>
      </c>
      <c r="C16" s="2">
        <v>99</v>
      </c>
      <c r="D16" s="3">
        <f t="shared" ref="D16:D25" si="2">B16*C16</f>
        <v>990000</v>
      </c>
      <c r="F16" s="2" t="s">
        <v>141</v>
      </c>
      <c r="G16" s="2">
        <v>303</v>
      </c>
      <c r="H16" s="20">
        <v>3030000</v>
      </c>
    </row>
    <row r="17" spans="1:8" x14ac:dyDescent="0.3">
      <c r="A17" s="2" t="s">
        <v>142</v>
      </c>
      <c r="B17" s="3">
        <v>15000</v>
      </c>
      <c r="C17" s="2">
        <v>114</v>
      </c>
      <c r="D17" s="3">
        <f t="shared" si="2"/>
        <v>1710000</v>
      </c>
      <c r="F17" s="2" t="s">
        <v>142</v>
      </c>
      <c r="G17" s="2">
        <v>308</v>
      </c>
      <c r="H17" s="20">
        <v>4620000</v>
      </c>
    </row>
    <row r="18" spans="1:8" x14ac:dyDescent="0.3">
      <c r="A18" s="2" t="s">
        <v>143</v>
      </c>
      <c r="B18" s="3">
        <v>18000</v>
      </c>
      <c r="C18" s="2">
        <v>101</v>
      </c>
      <c r="D18" s="3">
        <f t="shared" si="2"/>
        <v>1818000</v>
      </c>
      <c r="F18" s="2" t="s">
        <v>143</v>
      </c>
      <c r="G18" s="2">
        <v>222</v>
      </c>
      <c r="H18" s="20">
        <v>3996000</v>
      </c>
    </row>
    <row r="19" spans="1:8" x14ac:dyDescent="0.3">
      <c r="A19" s="2" t="s">
        <v>144</v>
      </c>
      <c r="B19" s="3">
        <v>20000</v>
      </c>
      <c r="C19" s="2">
        <v>98</v>
      </c>
      <c r="D19" s="3">
        <f t="shared" si="2"/>
        <v>1960000</v>
      </c>
      <c r="F19" s="2" t="s">
        <v>144</v>
      </c>
      <c r="G19" s="2">
        <v>243</v>
      </c>
      <c r="H19" s="20">
        <v>4860000</v>
      </c>
    </row>
    <row r="20" spans="1:8" x14ac:dyDescent="0.3">
      <c r="A20" s="2" t="s">
        <v>145</v>
      </c>
      <c r="B20" s="3">
        <v>16000</v>
      </c>
      <c r="C20" s="2">
        <v>86</v>
      </c>
      <c r="D20" s="3">
        <f t="shared" si="2"/>
        <v>1376000</v>
      </c>
      <c r="F20" s="2" t="s">
        <v>145</v>
      </c>
      <c r="G20" s="2">
        <v>161</v>
      </c>
      <c r="H20" s="20">
        <v>2576000</v>
      </c>
    </row>
    <row r="21" spans="1:8" x14ac:dyDescent="0.3">
      <c r="A21" s="2" t="s">
        <v>146</v>
      </c>
      <c r="B21" s="3">
        <v>22000</v>
      </c>
      <c r="C21" s="2">
        <v>52</v>
      </c>
      <c r="D21" s="3">
        <f t="shared" si="2"/>
        <v>1144000</v>
      </c>
      <c r="F21" s="2" t="s">
        <v>146</v>
      </c>
      <c r="G21" s="2">
        <v>231</v>
      </c>
      <c r="H21" s="20">
        <v>5082000</v>
      </c>
    </row>
    <row r="22" spans="1:8" x14ac:dyDescent="0.3">
      <c r="A22" s="2" t="s">
        <v>147</v>
      </c>
      <c r="B22" s="3">
        <v>24000</v>
      </c>
      <c r="C22" s="2">
        <v>76</v>
      </c>
      <c r="D22" s="3">
        <f t="shared" si="2"/>
        <v>1824000</v>
      </c>
      <c r="F22" s="2" t="s">
        <v>147</v>
      </c>
      <c r="G22" s="2">
        <v>160</v>
      </c>
      <c r="H22" s="20">
        <v>3840000</v>
      </c>
    </row>
    <row r="23" spans="1:8" x14ac:dyDescent="0.3">
      <c r="A23" s="2" t="s">
        <v>148</v>
      </c>
      <c r="B23" s="3">
        <v>25000</v>
      </c>
      <c r="C23" s="2">
        <v>68</v>
      </c>
      <c r="D23" s="3">
        <f t="shared" si="2"/>
        <v>1700000</v>
      </c>
      <c r="F23" s="2" t="s">
        <v>148</v>
      </c>
      <c r="G23" s="2">
        <v>177</v>
      </c>
      <c r="H23" s="20">
        <v>4425000</v>
      </c>
    </row>
    <row r="24" spans="1:8" x14ac:dyDescent="0.3">
      <c r="A24" s="2" t="s">
        <v>149</v>
      </c>
      <c r="B24" s="3">
        <v>27000</v>
      </c>
      <c r="C24" s="2">
        <v>55</v>
      </c>
      <c r="D24" s="3">
        <f t="shared" si="2"/>
        <v>1485000</v>
      </c>
      <c r="F24" s="2" t="s">
        <v>149</v>
      </c>
      <c r="G24" s="2">
        <v>122</v>
      </c>
      <c r="H24" s="20">
        <v>3294000</v>
      </c>
    </row>
    <row r="25" spans="1:8" x14ac:dyDescent="0.3">
      <c r="A25" s="2" t="s">
        <v>150</v>
      </c>
      <c r="B25" s="3">
        <v>28000</v>
      </c>
      <c r="C25" s="2">
        <v>46</v>
      </c>
      <c r="D25" s="3">
        <f t="shared" si="2"/>
        <v>1288000</v>
      </c>
      <c r="F25" s="2" t="s">
        <v>150</v>
      </c>
      <c r="G25" s="2">
        <v>190</v>
      </c>
      <c r="H25" s="20">
        <v>5320000</v>
      </c>
    </row>
  </sheetData>
  <dataConsolidate leftLabels="1" topLabels="1">
    <dataRefs count="3">
      <dataRef ref="A2:D12" sheet="분석작업-1"/>
      <dataRef ref="F2:I12" sheet="분석작업-1"/>
      <dataRef ref="A15:D25" sheet="분석작업-1"/>
    </dataRefs>
  </dataConsolidate>
  <mergeCells count="4">
    <mergeCell ref="A1:D1"/>
    <mergeCell ref="F1:I1"/>
    <mergeCell ref="A14:D14"/>
    <mergeCell ref="F14:H1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B3C3-1E23-4A52-BCE7-73808EF46792}">
  <dimension ref="A1:M35"/>
  <sheetViews>
    <sheetView topLeftCell="A4" workbookViewId="0">
      <selection activeCell="N26" sqref="N26"/>
    </sheetView>
  </sheetViews>
  <sheetFormatPr defaultRowHeight="16.5" outlineLevelRow="3" x14ac:dyDescent="0.3"/>
  <cols>
    <col min="1" max="1" width="7.125" bestFit="1" customWidth="1"/>
    <col min="2" max="3" width="11.875" bestFit="1" customWidth="1"/>
    <col min="4" max="4" width="12.75" bestFit="1" customWidth="1"/>
    <col min="5" max="7" width="10.875" bestFit="1" customWidth="1"/>
    <col min="8" max="8" width="9.375" bestFit="1" customWidth="1"/>
    <col min="9" max="9" width="10.875" bestFit="1" customWidth="1"/>
  </cols>
  <sheetData>
    <row r="1" spans="1:13" ht="20.25" x14ac:dyDescent="0.3">
      <c r="A1" s="11" t="s">
        <v>179</v>
      </c>
      <c r="B1" s="11"/>
      <c r="C1" s="11"/>
      <c r="D1" s="11"/>
      <c r="E1" s="11"/>
      <c r="F1" s="11"/>
      <c r="G1" s="11"/>
      <c r="H1" s="11"/>
      <c r="I1" s="11"/>
    </row>
    <row r="3" spans="1:13" x14ac:dyDescent="0.3">
      <c r="A3" s="2" t="s">
        <v>24</v>
      </c>
      <c r="B3" s="2" t="s">
        <v>153</v>
      </c>
      <c r="C3" s="2" t="s">
        <v>26</v>
      </c>
      <c r="D3" s="2" t="s">
        <v>154</v>
      </c>
      <c r="E3" s="2" t="s">
        <v>28</v>
      </c>
      <c r="F3" s="2" t="s">
        <v>29</v>
      </c>
      <c r="G3" s="2" t="s">
        <v>155</v>
      </c>
      <c r="H3" s="2" t="s">
        <v>156</v>
      </c>
      <c r="I3" s="2" t="s">
        <v>157</v>
      </c>
    </row>
    <row r="4" spans="1:13" outlineLevel="3" x14ac:dyDescent="0.3">
      <c r="A4" s="2" t="s">
        <v>158</v>
      </c>
      <c r="B4" s="2" t="s">
        <v>32</v>
      </c>
      <c r="C4" s="2" t="s">
        <v>39</v>
      </c>
      <c r="D4" s="2">
        <v>1</v>
      </c>
      <c r="E4" s="3">
        <v>1600000</v>
      </c>
      <c r="F4" s="3">
        <v>600000</v>
      </c>
      <c r="G4" s="3">
        <v>800000</v>
      </c>
      <c r="H4" s="3">
        <v>360000</v>
      </c>
      <c r="I4" s="3">
        <v>2640000</v>
      </c>
    </row>
    <row r="5" spans="1:13" outlineLevel="3" x14ac:dyDescent="0.3">
      <c r="A5" s="2" t="s">
        <v>159</v>
      </c>
      <c r="B5" s="2" t="s">
        <v>32</v>
      </c>
      <c r="C5" s="2" t="s">
        <v>39</v>
      </c>
      <c r="D5" s="2">
        <v>2</v>
      </c>
      <c r="E5" s="3">
        <v>1600000</v>
      </c>
      <c r="F5" s="3">
        <v>550000</v>
      </c>
      <c r="G5" s="3">
        <v>800000</v>
      </c>
      <c r="H5" s="3">
        <v>354000</v>
      </c>
      <c r="I5" s="3">
        <v>2596000</v>
      </c>
      <c r="M5" s="25"/>
    </row>
    <row r="6" spans="1:13" outlineLevel="2" x14ac:dyDescent="0.3">
      <c r="A6" s="2"/>
      <c r="B6" s="2"/>
      <c r="C6" s="21" t="s">
        <v>212</v>
      </c>
      <c r="D6" s="2"/>
      <c r="E6" s="3"/>
      <c r="F6" s="3"/>
      <c r="G6" s="3"/>
      <c r="H6" s="3"/>
      <c r="I6" s="3">
        <f>SUBTOTAL(5,I4:I5)</f>
        <v>2596000</v>
      </c>
    </row>
    <row r="7" spans="1:13" outlineLevel="3" x14ac:dyDescent="0.3">
      <c r="A7" s="2" t="s">
        <v>160</v>
      </c>
      <c r="B7" s="2" t="s">
        <v>32</v>
      </c>
      <c r="C7" s="2" t="s">
        <v>37</v>
      </c>
      <c r="D7" s="2">
        <v>3</v>
      </c>
      <c r="E7" s="3">
        <v>2000000</v>
      </c>
      <c r="F7" s="3">
        <v>700000</v>
      </c>
      <c r="G7" s="3">
        <v>1000000</v>
      </c>
      <c r="H7" s="3">
        <v>444000</v>
      </c>
      <c r="I7" s="3">
        <v>3256000</v>
      </c>
    </row>
    <row r="8" spans="1:13" outlineLevel="3" x14ac:dyDescent="0.3">
      <c r="A8" s="2" t="s">
        <v>161</v>
      </c>
      <c r="B8" s="2" t="s">
        <v>32</v>
      </c>
      <c r="C8" s="2" t="s">
        <v>37</v>
      </c>
      <c r="D8" s="2">
        <v>0</v>
      </c>
      <c r="E8" s="3">
        <v>2000000</v>
      </c>
      <c r="F8" s="3">
        <v>800000</v>
      </c>
      <c r="G8" s="3">
        <v>1000000</v>
      </c>
      <c r="H8" s="3">
        <v>456000</v>
      </c>
      <c r="I8" s="3">
        <v>3344000</v>
      </c>
    </row>
    <row r="9" spans="1:13" outlineLevel="3" x14ac:dyDescent="0.3">
      <c r="A9" s="2" t="s">
        <v>162</v>
      </c>
      <c r="B9" s="2" t="s">
        <v>32</v>
      </c>
      <c r="C9" s="2" t="s">
        <v>37</v>
      </c>
      <c r="D9" s="2">
        <v>2</v>
      </c>
      <c r="E9" s="3">
        <v>2000000</v>
      </c>
      <c r="F9" s="3">
        <v>700000</v>
      </c>
      <c r="G9" s="3">
        <v>1000000</v>
      </c>
      <c r="H9" s="3">
        <v>444000</v>
      </c>
      <c r="I9" s="3">
        <v>3256000</v>
      </c>
    </row>
    <row r="10" spans="1:13" outlineLevel="2" x14ac:dyDescent="0.3">
      <c r="A10" s="2"/>
      <c r="B10" s="2"/>
      <c r="C10" s="21" t="s">
        <v>213</v>
      </c>
      <c r="D10" s="2"/>
      <c r="E10" s="3"/>
      <c r="F10" s="3"/>
      <c r="G10" s="3"/>
      <c r="H10" s="3"/>
      <c r="I10" s="3">
        <f>SUBTOTAL(5,I7:I9)</f>
        <v>3256000</v>
      </c>
    </row>
    <row r="11" spans="1:13" outlineLevel="3" x14ac:dyDescent="0.3">
      <c r="A11" s="2" t="s">
        <v>163</v>
      </c>
      <c r="B11" s="2" t="s">
        <v>32</v>
      </c>
      <c r="C11" s="2" t="s">
        <v>35</v>
      </c>
      <c r="D11" s="2">
        <v>2</v>
      </c>
      <c r="E11" s="3">
        <v>2500000</v>
      </c>
      <c r="F11" s="3">
        <v>800000</v>
      </c>
      <c r="G11" s="3">
        <v>1250000</v>
      </c>
      <c r="H11" s="3">
        <v>546000</v>
      </c>
      <c r="I11" s="3">
        <v>4004000</v>
      </c>
    </row>
    <row r="12" spans="1:13" outlineLevel="2" x14ac:dyDescent="0.3">
      <c r="A12" s="2"/>
      <c r="B12" s="2"/>
      <c r="C12" s="21" t="s">
        <v>214</v>
      </c>
      <c r="D12" s="2"/>
      <c r="E12" s="3"/>
      <c r="F12" s="3"/>
      <c r="G12" s="3"/>
      <c r="H12" s="3"/>
      <c r="I12" s="3">
        <f>SUBTOTAL(5,I11:I11)</f>
        <v>4004000</v>
      </c>
    </row>
    <row r="13" spans="1:13" outlineLevel="1" x14ac:dyDescent="0.3">
      <c r="A13" s="2"/>
      <c r="B13" s="21" t="s">
        <v>208</v>
      </c>
      <c r="C13" s="2"/>
      <c r="D13" s="26">
        <f>SUBTOTAL(1,D4:D11)</f>
        <v>1.6666666666666667</v>
      </c>
      <c r="E13" s="3"/>
      <c r="F13" s="3"/>
      <c r="G13" s="3"/>
      <c r="H13" s="3"/>
      <c r="I13" s="3"/>
    </row>
    <row r="14" spans="1:13" outlineLevel="3" x14ac:dyDescent="0.3">
      <c r="A14" s="2" t="s">
        <v>164</v>
      </c>
      <c r="B14" s="2" t="s">
        <v>165</v>
      </c>
      <c r="C14" s="2" t="s">
        <v>39</v>
      </c>
      <c r="D14" s="2">
        <v>1</v>
      </c>
      <c r="E14" s="3">
        <v>1600000</v>
      </c>
      <c r="F14" s="3">
        <v>600000</v>
      </c>
      <c r="G14" s="3">
        <v>800000</v>
      </c>
      <c r="H14" s="3">
        <v>360000</v>
      </c>
      <c r="I14" s="3">
        <v>2640000</v>
      </c>
    </row>
    <row r="15" spans="1:13" outlineLevel="3" x14ac:dyDescent="0.3">
      <c r="A15" s="2" t="s">
        <v>166</v>
      </c>
      <c r="B15" s="2" t="s">
        <v>165</v>
      </c>
      <c r="C15" s="2" t="s">
        <v>39</v>
      </c>
      <c r="D15" s="2">
        <v>2</v>
      </c>
      <c r="E15" s="3">
        <v>1600000</v>
      </c>
      <c r="F15" s="3">
        <v>550000</v>
      </c>
      <c r="G15" s="3">
        <v>800000</v>
      </c>
      <c r="H15" s="3">
        <v>354000</v>
      </c>
      <c r="I15" s="3">
        <v>2596000</v>
      </c>
    </row>
    <row r="16" spans="1:13" outlineLevel="2" x14ac:dyDescent="0.3">
      <c r="A16" s="2"/>
      <c r="B16" s="2"/>
      <c r="C16" s="21" t="s">
        <v>212</v>
      </c>
      <c r="D16" s="2"/>
      <c r="E16" s="3"/>
      <c r="F16" s="3"/>
      <c r="G16" s="3"/>
      <c r="H16" s="3"/>
      <c r="I16" s="3">
        <f>SUBTOTAL(5,I14:I15)</f>
        <v>2596000</v>
      </c>
    </row>
    <row r="17" spans="1:9" outlineLevel="3" x14ac:dyDescent="0.3">
      <c r="A17" s="2" t="s">
        <v>167</v>
      </c>
      <c r="B17" s="2" t="s">
        <v>165</v>
      </c>
      <c r="C17" s="2" t="s">
        <v>37</v>
      </c>
      <c r="D17" s="2">
        <v>0</v>
      </c>
      <c r="E17" s="3">
        <v>2000000</v>
      </c>
      <c r="F17" s="3">
        <v>800000</v>
      </c>
      <c r="G17" s="3">
        <v>1000000</v>
      </c>
      <c r="H17" s="3">
        <v>456000</v>
      </c>
      <c r="I17" s="3">
        <v>3344000</v>
      </c>
    </row>
    <row r="18" spans="1:9" outlineLevel="3" x14ac:dyDescent="0.3">
      <c r="A18" s="2" t="s">
        <v>168</v>
      </c>
      <c r="B18" s="2" t="s">
        <v>165</v>
      </c>
      <c r="C18" s="2" t="s">
        <v>37</v>
      </c>
      <c r="D18" s="2">
        <v>1</v>
      </c>
      <c r="E18" s="3">
        <v>2000000</v>
      </c>
      <c r="F18" s="3">
        <v>750000</v>
      </c>
      <c r="G18" s="3">
        <v>1000000</v>
      </c>
      <c r="H18" s="3">
        <v>450000</v>
      </c>
      <c r="I18" s="3">
        <v>3300000</v>
      </c>
    </row>
    <row r="19" spans="1:9" outlineLevel="2" x14ac:dyDescent="0.3">
      <c r="A19" s="2"/>
      <c r="B19" s="2"/>
      <c r="C19" s="21" t="s">
        <v>213</v>
      </c>
      <c r="D19" s="2"/>
      <c r="E19" s="3"/>
      <c r="F19" s="3"/>
      <c r="G19" s="3"/>
      <c r="H19" s="3"/>
      <c r="I19" s="3">
        <f>SUBTOTAL(5,I17:I18)</f>
        <v>3300000</v>
      </c>
    </row>
    <row r="20" spans="1:9" outlineLevel="3" x14ac:dyDescent="0.3">
      <c r="A20" s="2" t="s">
        <v>169</v>
      </c>
      <c r="B20" s="2" t="s">
        <v>165</v>
      </c>
      <c r="C20" s="2" t="s">
        <v>35</v>
      </c>
      <c r="D20" s="2">
        <v>1</v>
      </c>
      <c r="E20" s="3">
        <v>2500000</v>
      </c>
      <c r="F20" s="3">
        <v>900000</v>
      </c>
      <c r="G20" s="3">
        <v>1250000</v>
      </c>
      <c r="H20" s="3">
        <v>558000</v>
      </c>
      <c r="I20" s="3">
        <v>4092000</v>
      </c>
    </row>
    <row r="21" spans="1:9" outlineLevel="3" x14ac:dyDescent="0.3">
      <c r="A21" s="2" t="s">
        <v>170</v>
      </c>
      <c r="B21" s="2" t="s">
        <v>165</v>
      </c>
      <c r="C21" s="2" t="s">
        <v>35</v>
      </c>
      <c r="D21" s="2">
        <v>1</v>
      </c>
      <c r="E21" s="3">
        <v>2500000</v>
      </c>
      <c r="F21" s="3">
        <v>900000</v>
      </c>
      <c r="G21" s="3">
        <v>1250000</v>
      </c>
      <c r="H21" s="3">
        <v>558000</v>
      </c>
      <c r="I21" s="3">
        <v>4092000</v>
      </c>
    </row>
    <row r="22" spans="1:9" outlineLevel="2" x14ac:dyDescent="0.3">
      <c r="A22" s="2"/>
      <c r="B22" s="2"/>
      <c r="C22" s="21" t="s">
        <v>214</v>
      </c>
      <c r="D22" s="2"/>
      <c r="E22" s="3"/>
      <c r="F22" s="3"/>
      <c r="G22" s="3"/>
      <c r="H22" s="3"/>
      <c r="I22" s="3">
        <f>SUBTOTAL(5,I20:I21)</f>
        <v>4092000</v>
      </c>
    </row>
    <row r="23" spans="1:9" outlineLevel="1" x14ac:dyDescent="0.3">
      <c r="A23" s="2"/>
      <c r="B23" s="21" t="s">
        <v>209</v>
      </c>
      <c r="C23" s="2"/>
      <c r="D23" s="26">
        <f>SUBTOTAL(1,D14:D21)</f>
        <v>1</v>
      </c>
      <c r="E23" s="3"/>
      <c r="F23" s="3"/>
      <c r="G23" s="3"/>
      <c r="H23" s="3"/>
      <c r="I23" s="3"/>
    </row>
    <row r="24" spans="1:9" outlineLevel="3" x14ac:dyDescent="0.3">
      <c r="A24" s="2" t="s">
        <v>171</v>
      </c>
      <c r="B24" s="2" t="s">
        <v>172</v>
      </c>
      <c r="C24" s="2" t="s">
        <v>173</v>
      </c>
      <c r="D24" s="2">
        <v>2</v>
      </c>
      <c r="E24" s="3">
        <v>3000000</v>
      </c>
      <c r="F24" s="3">
        <v>1300000</v>
      </c>
      <c r="G24" s="3">
        <v>1500000</v>
      </c>
      <c r="H24" s="3">
        <v>696000</v>
      </c>
      <c r="I24" s="3">
        <v>5104000</v>
      </c>
    </row>
    <row r="25" spans="1:9" outlineLevel="2" x14ac:dyDescent="0.3">
      <c r="A25" s="2"/>
      <c r="B25" s="2"/>
      <c r="C25" s="21" t="s">
        <v>215</v>
      </c>
      <c r="D25" s="2"/>
      <c r="E25" s="3"/>
      <c r="F25" s="3"/>
      <c r="G25" s="3"/>
      <c r="H25" s="3"/>
      <c r="I25" s="3">
        <f>SUBTOTAL(5,I24:I24)</f>
        <v>5104000</v>
      </c>
    </row>
    <row r="26" spans="1:9" outlineLevel="3" x14ac:dyDescent="0.3">
      <c r="A26" s="2" t="s">
        <v>174</v>
      </c>
      <c r="B26" s="2" t="s">
        <v>172</v>
      </c>
      <c r="C26" s="2" t="s">
        <v>37</v>
      </c>
      <c r="D26" s="2">
        <v>0</v>
      </c>
      <c r="E26" s="3">
        <v>2000000</v>
      </c>
      <c r="F26" s="3">
        <v>800000</v>
      </c>
      <c r="G26" s="3">
        <v>1000000</v>
      </c>
      <c r="H26" s="3">
        <v>456000</v>
      </c>
      <c r="I26" s="3">
        <v>3344000</v>
      </c>
    </row>
    <row r="27" spans="1:9" outlineLevel="3" x14ac:dyDescent="0.3">
      <c r="A27" s="2" t="s">
        <v>175</v>
      </c>
      <c r="B27" s="2" t="s">
        <v>172</v>
      </c>
      <c r="C27" s="2" t="s">
        <v>37</v>
      </c>
      <c r="D27" s="2">
        <v>1</v>
      </c>
      <c r="E27" s="3">
        <v>2000000</v>
      </c>
      <c r="F27" s="3">
        <v>750000</v>
      </c>
      <c r="G27" s="3">
        <v>1000000</v>
      </c>
      <c r="H27" s="3">
        <v>450000</v>
      </c>
      <c r="I27" s="3">
        <v>3300000</v>
      </c>
    </row>
    <row r="28" spans="1:9" outlineLevel="2" x14ac:dyDescent="0.3">
      <c r="A28" s="2"/>
      <c r="B28" s="2"/>
      <c r="C28" s="21" t="s">
        <v>213</v>
      </c>
      <c r="D28" s="2"/>
      <c r="E28" s="3"/>
      <c r="F28" s="3"/>
      <c r="G28" s="3"/>
      <c r="H28" s="3"/>
      <c r="I28" s="3">
        <f>SUBTOTAL(5,I26:I27)</f>
        <v>3300000</v>
      </c>
    </row>
    <row r="29" spans="1:9" outlineLevel="3" x14ac:dyDescent="0.3">
      <c r="A29" s="2" t="s">
        <v>176</v>
      </c>
      <c r="B29" s="2" t="s">
        <v>172</v>
      </c>
      <c r="C29" s="2" t="s">
        <v>35</v>
      </c>
      <c r="D29" s="2">
        <v>1</v>
      </c>
      <c r="E29" s="3">
        <v>2500000</v>
      </c>
      <c r="F29" s="3">
        <v>900000</v>
      </c>
      <c r="G29" s="3">
        <v>1250000</v>
      </c>
      <c r="H29" s="3">
        <v>558000</v>
      </c>
      <c r="I29" s="3">
        <v>4092000</v>
      </c>
    </row>
    <row r="30" spans="1:9" outlineLevel="3" x14ac:dyDescent="0.3">
      <c r="A30" s="2" t="s">
        <v>177</v>
      </c>
      <c r="B30" s="2" t="s">
        <v>172</v>
      </c>
      <c r="C30" s="2" t="s">
        <v>35</v>
      </c>
      <c r="D30" s="2">
        <v>0</v>
      </c>
      <c r="E30" s="3">
        <v>2500000</v>
      </c>
      <c r="F30" s="3">
        <v>1000000</v>
      </c>
      <c r="G30" s="3">
        <v>1250000</v>
      </c>
      <c r="H30" s="3">
        <v>570000</v>
      </c>
      <c r="I30" s="3">
        <v>4180000</v>
      </c>
    </row>
    <row r="31" spans="1:9" outlineLevel="3" x14ac:dyDescent="0.3">
      <c r="A31" s="2" t="s">
        <v>178</v>
      </c>
      <c r="B31" s="2" t="s">
        <v>172</v>
      </c>
      <c r="C31" s="2" t="s">
        <v>35</v>
      </c>
      <c r="D31" s="2">
        <v>0</v>
      </c>
      <c r="E31" s="3">
        <v>2500000</v>
      </c>
      <c r="F31" s="3">
        <v>1000000</v>
      </c>
      <c r="G31" s="3">
        <v>1250000</v>
      </c>
      <c r="H31" s="3">
        <v>570000</v>
      </c>
      <c r="I31" s="3">
        <v>4180000</v>
      </c>
    </row>
    <row r="32" spans="1:9" outlineLevel="2" x14ac:dyDescent="0.3">
      <c r="A32" s="22"/>
      <c r="B32" s="22"/>
      <c r="C32" s="24" t="s">
        <v>214</v>
      </c>
      <c r="D32" s="22"/>
      <c r="E32" s="23"/>
      <c r="F32" s="23"/>
      <c r="G32" s="23"/>
      <c r="H32" s="23"/>
      <c r="I32" s="23">
        <f>SUBTOTAL(5,I29:I31)</f>
        <v>4092000</v>
      </c>
    </row>
    <row r="33" spans="1:9" outlineLevel="1" x14ac:dyDescent="0.3">
      <c r="A33" s="22"/>
      <c r="B33" s="24" t="s">
        <v>210</v>
      </c>
      <c r="C33" s="22"/>
      <c r="D33" s="27">
        <f>SUBTOTAL(1,D24:D31)</f>
        <v>0.66666666666666663</v>
      </c>
      <c r="E33" s="23"/>
      <c r="F33" s="23"/>
      <c r="G33" s="23"/>
      <c r="H33" s="23"/>
      <c r="I33" s="23"/>
    </row>
    <row r="34" spans="1:9" x14ac:dyDescent="0.3">
      <c r="A34" s="22"/>
      <c r="B34" s="24"/>
      <c r="C34" s="24" t="s">
        <v>216</v>
      </c>
      <c r="D34" s="22"/>
      <c r="E34" s="23"/>
      <c r="F34" s="23"/>
      <c r="G34" s="23"/>
      <c r="H34" s="23"/>
      <c r="I34" s="23">
        <f>SUBTOTAL(5,I4:I31)</f>
        <v>2596000</v>
      </c>
    </row>
    <row r="35" spans="1:9" x14ac:dyDescent="0.3">
      <c r="A35" s="22"/>
      <c r="B35" s="24" t="s">
        <v>211</v>
      </c>
      <c r="C35" s="22"/>
      <c r="D35" s="27">
        <f>SUBTOTAL(1,D4:D31)</f>
        <v>1.1111111111111112</v>
      </c>
      <c r="E35" s="23"/>
      <c r="F35" s="23"/>
      <c r="G35" s="23"/>
      <c r="H35" s="23"/>
      <c r="I35" s="23"/>
    </row>
  </sheetData>
  <sortState xmlns:xlrd2="http://schemas.microsoft.com/office/spreadsheetml/2017/richdata2" ref="A4:I31">
    <sortCondition ref="B4:B31"/>
    <sortCondition descending="1" ref="C4:C31"/>
  </sortState>
  <mergeCells count="1">
    <mergeCell ref="A1:I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57E4B-E5E2-42B8-9BF1-0E40637BE46A}">
  <dimension ref="A1:E14"/>
  <sheetViews>
    <sheetView workbookViewId="0">
      <selection activeCell="H12" sqref="H12"/>
    </sheetView>
  </sheetViews>
  <sheetFormatPr defaultRowHeight="16.5" x14ac:dyDescent="0.3"/>
  <cols>
    <col min="5" max="5" width="12.625" customWidth="1"/>
    <col min="6" max="6" width="5.625" customWidth="1"/>
  </cols>
  <sheetData>
    <row r="1" spans="1:5" ht="20.25" x14ac:dyDescent="0.3">
      <c r="A1" s="11" t="s">
        <v>180</v>
      </c>
      <c r="B1" s="11"/>
      <c r="C1" s="11"/>
      <c r="D1" s="11"/>
      <c r="E1" s="11"/>
    </row>
    <row r="3" spans="1:5" x14ac:dyDescent="0.3">
      <c r="D3" s="2" t="s">
        <v>181</v>
      </c>
      <c r="E3" s="28">
        <v>20000</v>
      </c>
    </row>
    <row r="4" spans="1:5" x14ac:dyDescent="0.3">
      <c r="A4" s="2" t="s">
        <v>24</v>
      </c>
      <c r="B4" s="2" t="s">
        <v>61</v>
      </c>
      <c r="C4" s="2" t="s">
        <v>26</v>
      </c>
      <c r="D4" s="2" t="s">
        <v>107</v>
      </c>
      <c r="E4" s="2" t="s">
        <v>108</v>
      </c>
    </row>
    <row r="5" spans="1:5" x14ac:dyDescent="0.3">
      <c r="A5" s="2" t="s">
        <v>182</v>
      </c>
      <c r="B5" s="2" t="s">
        <v>73</v>
      </c>
      <c r="C5" s="2" t="s">
        <v>173</v>
      </c>
      <c r="D5" s="2">
        <v>234</v>
      </c>
      <c r="E5" s="29">
        <f>$E$3*D5</f>
        <v>4680000</v>
      </c>
    </row>
    <row r="6" spans="1:5" x14ac:dyDescent="0.3">
      <c r="A6" s="2" t="s">
        <v>183</v>
      </c>
      <c r="B6" s="2" t="s">
        <v>68</v>
      </c>
      <c r="C6" s="2" t="s">
        <v>35</v>
      </c>
      <c r="D6" s="2">
        <v>218</v>
      </c>
      <c r="E6" s="29">
        <f t="shared" ref="E6:E14" si="0">$E$3*D6</f>
        <v>4360000</v>
      </c>
    </row>
    <row r="7" spans="1:5" x14ac:dyDescent="0.3">
      <c r="A7" s="2" t="s">
        <v>184</v>
      </c>
      <c r="B7" s="2" t="s">
        <v>73</v>
      </c>
      <c r="C7" s="2" t="s">
        <v>35</v>
      </c>
      <c r="D7" s="2">
        <v>158</v>
      </c>
      <c r="E7" s="29">
        <f t="shared" si="0"/>
        <v>3160000</v>
      </c>
    </row>
    <row r="8" spans="1:5" x14ac:dyDescent="0.3">
      <c r="A8" s="2" t="s">
        <v>185</v>
      </c>
      <c r="B8" s="2" t="s">
        <v>68</v>
      </c>
      <c r="C8" s="2" t="s">
        <v>37</v>
      </c>
      <c r="D8" s="2">
        <v>210</v>
      </c>
      <c r="E8" s="29">
        <f t="shared" si="0"/>
        <v>4200000</v>
      </c>
    </row>
    <row r="9" spans="1:5" x14ac:dyDescent="0.3">
      <c r="A9" s="2" t="s">
        <v>186</v>
      </c>
      <c r="B9" s="2" t="s">
        <v>73</v>
      </c>
      <c r="C9" s="2" t="s">
        <v>37</v>
      </c>
      <c r="D9" s="2">
        <v>200</v>
      </c>
      <c r="E9" s="29">
        <f t="shared" si="0"/>
        <v>4000000</v>
      </c>
    </row>
    <row r="10" spans="1:5" x14ac:dyDescent="0.3">
      <c r="A10" s="2" t="s">
        <v>187</v>
      </c>
      <c r="B10" s="2" t="s">
        <v>68</v>
      </c>
      <c r="C10" s="2" t="s">
        <v>37</v>
      </c>
      <c r="D10" s="2">
        <v>169</v>
      </c>
      <c r="E10" s="29">
        <f t="shared" si="0"/>
        <v>3380000</v>
      </c>
    </row>
    <row r="11" spans="1:5" x14ac:dyDescent="0.3">
      <c r="A11" s="2" t="s">
        <v>188</v>
      </c>
      <c r="B11" s="2" t="s">
        <v>68</v>
      </c>
      <c r="C11" s="2" t="s">
        <v>39</v>
      </c>
      <c r="D11" s="2">
        <v>195</v>
      </c>
      <c r="E11" s="29">
        <f t="shared" si="0"/>
        <v>3900000</v>
      </c>
    </row>
    <row r="12" spans="1:5" x14ac:dyDescent="0.3">
      <c r="A12" s="2" t="s">
        <v>189</v>
      </c>
      <c r="B12" s="2" t="s">
        <v>68</v>
      </c>
      <c r="C12" s="2" t="s">
        <v>39</v>
      </c>
      <c r="D12" s="2">
        <v>204</v>
      </c>
      <c r="E12" s="29">
        <f t="shared" si="0"/>
        <v>4080000</v>
      </c>
    </row>
    <row r="13" spans="1:5" x14ac:dyDescent="0.3">
      <c r="A13" s="2" t="s">
        <v>190</v>
      </c>
      <c r="B13" s="2" t="s">
        <v>73</v>
      </c>
      <c r="C13" s="2" t="s">
        <v>39</v>
      </c>
      <c r="D13" s="2">
        <v>182</v>
      </c>
      <c r="E13" s="29">
        <f t="shared" si="0"/>
        <v>3640000</v>
      </c>
    </row>
    <row r="14" spans="1:5" x14ac:dyDescent="0.3">
      <c r="A14" s="2" t="s">
        <v>191</v>
      </c>
      <c r="B14" s="2" t="s">
        <v>73</v>
      </c>
      <c r="C14" s="2" t="s">
        <v>39</v>
      </c>
      <c r="D14" s="2">
        <v>216</v>
      </c>
      <c r="E14" s="29">
        <f t="shared" si="0"/>
        <v>4320000</v>
      </c>
    </row>
  </sheetData>
  <mergeCells count="1">
    <mergeCell ref="A1:E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판매금액">
                <anchor moveWithCells="1" siz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B660D-511B-4C46-9A76-68DE18EFB161}">
  <dimension ref="A1:D13"/>
  <sheetViews>
    <sheetView tabSelected="1" workbookViewId="0">
      <selection activeCell="J20" sqref="J20"/>
    </sheetView>
  </sheetViews>
  <sheetFormatPr defaultRowHeight="16.5" x14ac:dyDescent="0.3"/>
  <cols>
    <col min="4" max="4" width="9.375" customWidth="1"/>
  </cols>
  <sheetData>
    <row r="1" spans="1:4" ht="20.25" x14ac:dyDescent="0.3">
      <c r="A1" s="11" t="s">
        <v>192</v>
      </c>
      <c r="B1" s="11"/>
      <c r="C1" s="11"/>
      <c r="D1" s="11"/>
    </row>
    <row r="3" spans="1:4" x14ac:dyDescent="0.3">
      <c r="A3" s="2" t="s">
        <v>193</v>
      </c>
      <c r="B3" s="2" t="s">
        <v>194</v>
      </c>
      <c r="C3" s="2" t="s">
        <v>195</v>
      </c>
      <c r="D3" s="2" t="s">
        <v>196</v>
      </c>
    </row>
    <row r="4" spans="1:4" x14ac:dyDescent="0.3">
      <c r="A4" s="2" t="s">
        <v>197</v>
      </c>
      <c r="B4" s="2">
        <v>35</v>
      </c>
      <c r="C4" s="2">
        <v>2</v>
      </c>
      <c r="D4" s="10">
        <v>50000</v>
      </c>
    </row>
    <row r="5" spans="1:4" x14ac:dyDescent="0.3">
      <c r="A5" s="2" t="s">
        <v>198</v>
      </c>
      <c r="B5" s="2">
        <v>50</v>
      </c>
      <c r="C5" s="2">
        <v>2</v>
      </c>
      <c r="D5" s="10">
        <v>60000</v>
      </c>
    </row>
    <row r="6" spans="1:4" x14ac:dyDescent="0.3">
      <c r="A6" s="2" t="s">
        <v>199</v>
      </c>
      <c r="B6" s="2">
        <v>67</v>
      </c>
      <c r="C6" s="2">
        <v>4</v>
      </c>
      <c r="D6" s="10">
        <v>80000</v>
      </c>
    </row>
    <row r="7" spans="1:4" x14ac:dyDescent="0.3">
      <c r="A7" s="2" t="s">
        <v>200</v>
      </c>
      <c r="B7" s="2">
        <v>82</v>
      </c>
      <c r="C7" s="2">
        <v>5</v>
      </c>
      <c r="D7" s="10">
        <v>120000</v>
      </c>
    </row>
    <row r="8" spans="1:4" x14ac:dyDescent="0.3">
      <c r="A8" s="2" t="s">
        <v>201</v>
      </c>
      <c r="B8" s="2">
        <v>120</v>
      </c>
      <c r="C8" s="2">
        <v>7</v>
      </c>
      <c r="D8" s="10">
        <v>150000</v>
      </c>
    </row>
    <row r="9" spans="1:4" x14ac:dyDescent="0.3">
      <c r="A9" s="2" t="s">
        <v>202</v>
      </c>
      <c r="B9" s="2">
        <v>35</v>
      </c>
      <c r="C9" s="2">
        <v>2</v>
      </c>
      <c r="D9" s="10">
        <v>50000</v>
      </c>
    </row>
    <row r="10" spans="1:4" x14ac:dyDescent="0.3">
      <c r="A10" s="2" t="s">
        <v>203</v>
      </c>
      <c r="B10" s="2">
        <v>50</v>
      </c>
      <c r="C10" s="2">
        <v>2</v>
      </c>
      <c r="D10" s="10">
        <v>60000</v>
      </c>
    </row>
    <row r="11" spans="1:4" x14ac:dyDescent="0.3">
      <c r="A11" s="2" t="s">
        <v>204</v>
      </c>
      <c r="B11" s="2">
        <v>67</v>
      </c>
      <c r="C11" s="2">
        <v>4</v>
      </c>
      <c r="D11" s="10">
        <v>80000</v>
      </c>
    </row>
    <row r="12" spans="1:4" x14ac:dyDescent="0.3">
      <c r="A12" s="2" t="s">
        <v>205</v>
      </c>
      <c r="B12" s="2">
        <v>82</v>
      </c>
      <c r="C12" s="2">
        <v>5</v>
      </c>
      <c r="D12" s="10">
        <v>120000</v>
      </c>
    </row>
    <row r="13" spans="1:4" x14ac:dyDescent="0.3">
      <c r="A13" s="2" t="s">
        <v>206</v>
      </c>
      <c r="B13" s="2">
        <v>120</v>
      </c>
      <c r="C13" s="2">
        <v>7</v>
      </c>
      <c r="D13" s="10">
        <v>150000</v>
      </c>
    </row>
  </sheetData>
  <mergeCells count="1">
    <mergeCell ref="A1:D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출석률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박형욱</cp:lastModifiedBy>
  <dcterms:created xsi:type="dcterms:W3CDTF">2023-12-05T07:39:23Z</dcterms:created>
  <dcterms:modified xsi:type="dcterms:W3CDTF">2025-11-27T20:37:28Z</dcterms:modified>
</cp:coreProperties>
</file>