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자격증\2025대비 함수 문제\컴퓨터활용능력2급실기_02_찾기참조함수11문제 (1)\컴퓨터활용능력2급실기_02_찾기참조함수11문제\"/>
    </mc:Choice>
  </mc:AlternateContent>
  <bookViews>
    <workbookView xWindow="0" yWindow="0" windowWidth="28800" windowHeight="12405" tabRatio="868" activeTab="6"/>
  </bookViews>
  <sheets>
    <sheet name="찾기참조-1" sheetId="62" r:id="rId1"/>
    <sheet name="찾기참조-2" sheetId="63" r:id="rId2"/>
    <sheet name="찾기참조-3" sheetId="57" r:id="rId3"/>
    <sheet name="찾기참조-4" sheetId="64" r:id="rId4"/>
    <sheet name="찾기참조-5" sheetId="54" r:id="rId5"/>
    <sheet name="찾기참조-6" sheetId="61" r:id="rId6"/>
    <sheet name="찾기참조-7" sheetId="48" r:id="rId7"/>
    <sheet name="찾기참조-8" sheetId="52" r:id="rId8"/>
    <sheet name="찾기참조-9" sheetId="65" r:id="rId9"/>
    <sheet name="찾기참조-10" sheetId="51" r:id="rId10"/>
    <sheet name="찾기참조-11" sheetId="56" r:id="rId11"/>
  </sheets>
  <externalReferences>
    <externalReference r:id="rId12"/>
    <externalReference r:id="rId13"/>
    <externalReference r:id="rId14"/>
  </externalReferences>
  <definedNames>
    <definedName name="매출이익총액" localSheetId="1">'[1]분석작업-1'!#REF!</definedName>
    <definedName name="매출이익총액" localSheetId="3">'[1]분석작업-1'!#REF!</definedName>
    <definedName name="매출이익총액" localSheetId="5">'[1]분석작업-1'!#REF!</definedName>
    <definedName name="매출이익총액" localSheetId="8">'[1]분석작업-1'!#REF!</definedName>
    <definedName name="매출이익총액">'[1]분석작업-1'!#REF!</definedName>
    <definedName name="문구명" localSheetId="1">'[2]기본작업-2'!#REF!</definedName>
    <definedName name="문구명" localSheetId="3">'[2]기본작업-2'!#REF!</definedName>
    <definedName name="문구명" localSheetId="5">'[2]기본작업-2'!#REF!</definedName>
    <definedName name="문구명" localSheetId="8">'[2]기본작업-2'!#REF!</definedName>
    <definedName name="문구명">'[2]기본작업-2'!#REF!</definedName>
    <definedName name="수익률" localSheetId="1">'[1]분석작업-1'!#REF!</definedName>
    <definedName name="수익률" localSheetId="3">'[1]분석작업-1'!#REF!</definedName>
    <definedName name="수익률" localSheetId="5">'[1]분석작업-1'!#REF!</definedName>
    <definedName name="수익률" localSheetId="8">'[1]분석작업-1'!#REF!</definedName>
    <definedName name="수익률">'[1]분석작업-1'!#REF!</definedName>
    <definedName name="오픈일자" localSheetId="1">#REF!</definedName>
    <definedName name="오픈일자" localSheetId="3">#REF!</definedName>
    <definedName name="오픈일자" localSheetId="5">#REF!</definedName>
    <definedName name="오픈일자" localSheetId="8">#REF!</definedName>
    <definedName name="오픈일자">#REF!</definedName>
    <definedName name="통신요금평균" localSheetId="1">'[2]분석작업-1'!#REF!</definedName>
    <definedName name="통신요금평균" localSheetId="3">'[2]분석작업-1'!#REF!</definedName>
    <definedName name="통신요금평균" localSheetId="5">'[2]분석작업-1'!#REF!</definedName>
    <definedName name="통신요금평균" localSheetId="8">'[2]분석작업-1'!#REF!</definedName>
    <definedName name="통신요금평균">'[2]분석작업-1'!#REF!</definedName>
    <definedName name="판매가격" localSheetId="1">'[3]기본작업-2'!#REF!</definedName>
    <definedName name="판매가격" localSheetId="3">'[3]기본작업-2'!#REF!</definedName>
    <definedName name="판매가격" localSheetId="5">'[3]기본작업-2'!#REF!</definedName>
    <definedName name="판매가격" localSheetId="8">'[3]기본작업-2'!#REF!</definedName>
    <definedName name="판매가격">'[3]기본작업-2'!#REF!</definedName>
    <definedName name="학점이" localSheetId="1">#REF!</definedName>
    <definedName name="학점이" localSheetId="3">#REF!</definedName>
    <definedName name="학점이" localSheetId="5">#REF!</definedName>
    <definedName name="학점이" localSheetId="8">#REF!</definedName>
    <definedName name="학점이">#REF!</definedName>
    <definedName name="학점표" localSheetId="1">#REF!</definedName>
    <definedName name="학점표" localSheetId="3">#REF!</definedName>
    <definedName name="학점표" localSheetId="5">#REF!</definedName>
    <definedName name="학점표" localSheetId="8">#REF!</definedName>
    <definedName name="학점표">#REF!</definedName>
    <definedName name="할인율" localSheetId="1">'[2]분석작업-1'!#REF!</definedName>
    <definedName name="할인율" localSheetId="3">'[2]분석작업-1'!#REF!</definedName>
    <definedName name="할인율" localSheetId="5">'[2]분석작업-1'!#REF!</definedName>
    <definedName name="할인율" localSheetId="8">'[2]분석작업-1'!#REF!</definedName>
    <definedName name="할인율">'[2]분석작업-1'!#REF!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6" l="1"/>
  <c r="D16" i="56"/>
  <c r="D17" i="56"/>
  <c r="D18" i="56"/>
  <c r="D19" i="56"/>
  <c r="D20" i="56"/>
  <c r="D21" i="56"/>
  <c r="D14" i="56"/>
  <c r="D15" i="51"/>
  <c r="D16" i="51"/>
  <c r="D17" i="51"/>
  <c r="D18" i="51"/>
  <c r="D14" i="51"/>
  <c r="D34" i="65"/>
  <c r="J14" i="52"/>
  <c r="J15" i="52"/>
  <c r="J16" i="52"/>
  <c r="J17" i="52"/>
  <c r="J18" i="52"/>
  <c r="J19" i="52"/>
  <c r="J20" i="52"/>
  <c r="J13" i="52"/>
  <c r="D12" i="48"/>
  <c r="E29" i="54"/>
  <c r="E30" i="54"/>
  <c r="E31" i="54"/>
  <c r="E32" i="54"/>
  <c r="E33" i="54"/>
  <c r="E34" i="54"/>
  <c r="E35" i="54"/>
  <c r="E36" i="54"/>
  <c r="E28" i="54"/>
  <c r="I4" i="64"/>
  <c r="I5" i="64"/>
  <c r="I6" i="64"/>
  <c r="I7" i="64"/>
  <c r="I8" i="64"/>
  <c r="I9" i="64"/>
  <c r="I10" i="64"/>
  <c r="I11" i="64"/>
  <c r="I12" i="64"/>
  <c r="I3" i="64"/>
  <c r="I4" i="57"/>
  <c r="I5" i="57"/>
  <c r="I6" i="57"/>
  <c r="I7" i="57"/>
  <c r="I8" i="57"/>
  <c r="I9" i="57"/>
  <c r="I3" i="57"/>
  <c r="F17" i="63"/>
  <c r="F18" i="63"/>
  <c r="F19" i="63"/>
  <c r="F20" i="63"/>
  <c r="F21" i="63"/>
  <c r="F22" i="63"/>
  <c r="F23" i="63"/>
  <c r="F24" i="63"/>
  <c r="F16" i="63"/>
  <c r="D4" i="62"/>
  <c r="D5" i="62"/>
  <c r="D6" i="62"/>
  <c r="D7" i="62"/>
  <c r="D8" i="62"/>
  <c r="D3" i="62"/>
  <c r="J10" i="65" l="1"/>
  <c r="J9" i="65"/>
  <c r="J8" i="65"/>
  <c r="J7" i="65"/>
  <c r="J6" i="65"/>
  <c r="J5" i="65"/>
  <c r="J4" i="65"/>
  <c r="J3" i="65"/>
  <c r="E36" i="52" l="1"/>
  <c r="E35" i="52"/>
  <c r="E34" i="52"/>
  <c r="E33" i="52"/>
  <c r="E32" i="52"/>
  <c r="E31" i="52"/>
  <c r="E30" i="52"/>
  <c r="E29" i="52"/>
  <c r="E28" i="52"/>
  <c r="D20" i="52"/>
  <c r="D19" i="52"/>
  <c r="D18" i="52"/>
  <c r="D17" i="52"/>
  <c r="D16" i="52"/>
  <c r="D15" i="52"/>
  <c r="D14" i="52"/>
  <c r="D13" i="52"/>
  <c r="J10" i="51" l="1"/>
  <c r="J9" i="51"/>
  <c r="J8" i="51"/>
  <c r="J7" i="51"/>
  <c r="J6" i="51"/>
  <c r="J5" i="51"/>
  <c r="J4" i="51"/>
  <c r="J3" i="51"/>
</calcChain>
</file>

<file path=xl/sharedStrings.xml><?xml version="1.0" encoding="utf-8"?>
<sst xmlns="http://schemas.openxmlformats.org/spreadsheetml/2006/main" count="1339" uniqueCount="770">
  <si>
    <t>[표1]</t>
  </si>
  <si>
    <t>[표2]</t>
  </si>
  <si>
    <t>부서명</t>
  </si>
  <si>
    <t>판매량</t>
  </si>
  <si>
    <t>[표4]</t>
  </si>
  <si>
    <t>등급</t>
  </si>
  <si>
    <t>사원명</t>
  </si>
  <si>
    <t>학과</t>
  </si>
  <si>
    <t>사원</t>
  </si>
  <si>
    <t>과장</t>
  </si>
  <si>
    <t>대리</t>
  </si>
  <si>
    <t>학번</t>
  </si>
  <si>
    <t>판매가</t>
  </si>
  <si>
    <t>점수</t>
  </si>
  <si>
    <t>영업2부</t>
  </si>
  <si>
    <t>영업1부</t>
  </si>
  <si>
    <t>영업3부</t>
  </si>
  <si>
    <t>회원명</t>
  </si>
  <si>
    <t>판매실적</t>
  </si>
  <si>
    <t>학생명</t>
  </si>
  <si>
    <t>회원코드</t>
  </si>
  <si>
    <t>구입총액</t>
  </si>
  <si>
    <t>이상희</t>
  </si>
  <si>
    <t>사원별 판매실적현황</t>
  </si>
  <si>
    <t>회원관리현황</t>
  </si>
  <si>
    <t>직급</t>
  </si>
  <si>
    <t>구입횟수</t>
  </si>
  <si>
    <t>김상욱</t>
  </si>
  <si>
    <t>HP-A-01</t>
  </si>
  <si>
    <t>황진주</t>
  </si>
  <si>
    <t>HP-A-02</t>
  </si>
  <si>
    <t>김민서</t>
  </si>
  <si>
    <t>HP-A-03</t>
  </si>
  <si>
    <t>HP-A-04</t>
  </si>
  <si>
    <t>심영훈</t>
  </si>
  <si>
    <t>HP-A-05</t>
  </si>
  <si>
    <t>최대건</t>
  </si>
  <si>
    <t>HP-A-06</t>
  </si>
  <si>
    <t>윤정희</t>
  </si>
  <si>
    <t>HP-A-07</t>
  </si>
  <si>
    <t>김민성</t>
  </si>
  <si>
    <t>HP-A-08</t>
  </si>
  <si>
    <t>노유영</t>
  </si>
  <si>
    <t>HP-A-09</t>
  </si>
  <si>
    <t>판매실적이 가장 높은 사원</t>
  </si>
  <si>
    <t>HP-A-10</t>
  </si>
  <si>
    <t>[표3]</t>
    <phoneticPr fontId="1" type="noConversion"/>
  </si>
  <si>
    <t>교양 성적표</t>
  </si>
  <si>
    <t>영어발표대회</t>
    <phoneticPr fontId="1" type="noConversion"/>
  </si>
  <si>
    <t>점수</t>
    <phoneticPr fontId="1" type="noConversion"/>
  </si>
  <si>
    <t>결과</t>
    <phoneticPr fontId="1" type="noConversion"/>
  </si>
  <si>
    <t>정보처리</t>
  </si>
  <si>
    <t xml:space="preserve"> 박현숙 </t>
  </si>
  <si>
    <t>김연경</t>
  </si>
  <si>
    <t>컴퓨터</t>
  </si>
  <si>
    <t xml:space="preserve"> 송진우 </t>
  </si>
  <si>
    <t>박종훈</t>
  </si>
  <si>
    <t xml:space="preserve"> 이선빈 </t>
  </si>
  <si>
    <t>조유리</t>
  </si>
  <si>
    <t xml:space="preserve"> 전지석 </t>
  </si>
  <si>
    <t>강혜원</t>
  </si>
  <si>
    <t xml:space="preserve"> 한유빈 </t>
  </si>
  <si>
    <t>권은비</t>
  </si>
  <si>
    <t xml:space="preserve"> 강영웅 </t>
  </si>
  <si>
    <t>심우석</t>
  </si>
  <si>
    <t xml:space="preserve"> 김한수 </t>
  </si>
  <si>
    <t>김한성</t>
  </si>
  <si>
    <t xml:space="preserve"> 최미경 </t>
  </si>
  <si>
    <t>이효진</t>
  </si>
  <si>
    <t>컴퓨터-정보처리 점수 차이</t>
  </si>
  <si>
    <t>최미영</t>
    <phoneticPr fontId="1" type="noConversion"/>
  </si>
  <si>
    <t>[표5]</t>
    <phoneticPr fontId="1" type="noConversion"/>
  </si>
  <si>
    <t>상공몰 판매현황</t>
  </si>
  <si>
    <t>카테고리</t>
  </si>
  <si>
    <t>상품명</t>
    <phoneticPr fontId="1" type="noConversion"/>
  </si>
  <si>
    <t>총판매액</t>
  </si>
  <si>
    <t>채소</t>
  </si>
  <si>
    <t>양배추</t>
  </si>
  <si>
    <t>과일</t>
  </si>
  <si>
    <t>바나나</t>
  </si>
  <si>
    <t>포도</t>
  </si>
  <si>
    <t>정육</t>
  </si>
  <si>
    <t>닭고기</t>
  </si>
  <si>
    <t>사과</t>
  </si>
  <si>
    <t>돼지고기</t>
  </si>
  <si>
    <t>&lt;조건&gt;</t>
    <phoneticPr fontId="1" type="noConversion"/>
  </si>
  <si>
    <t>감자</t>
  </si>
  <si>
    <t>과일 총판매액 합계</t>
    <phoneticPr fontId="1" type="noConversion"/>
  </si>
  <si>
    <t>[표1]</t>
    <phoneticPr fontId="1" type="noConversion"/>
  </si>
  <si>
    <t>P00002</t>
  </si>
  <si>
    <t>P00003</t>
  </si>
  <si>
    <t>P00004</t>
  </si>
  <si>
    <t>P00005</t>
  </si>
  <si>
    <t>P00006</t>
  </si>
  <si>
    <t>P00007</t>
  </si>
  <si>
    <t>높이뛰기 기록(cm)</t>
  </si>
  <si>
    <t>학자금</t>
    <phoneticPr fontId="1" type="noConversion"/>
  </si>
  <si>
    <t>참가번호</t>
    <phoneticPr fontId="1" type="noConversion"/>
  </si>
  <si>
    <t>[표1]</t>
    <phoneticPr fontId="1" type="noConversion"/>
  </si>
  <si>
    <t>수학경시대회 결과</t>
    <phoneticPr fontId="1" type="noConversion"/>
  </si>
  <si>
    <t>[표2]</t>
    <phoneticPr fontId="1" type="noConversion"/>
  </si>
  <si>
    <t>도서판매현황</t>
    <phoneticPr fontId="1" type="noConversion"/>
  </si>
  <si>
    <t>이름</t>
    <phoneticPr fontId="1" type="noConversion"/>
  </si>
  <si>
    <t>출신지역</t>
    <phoneticPr fontId="1" type="noConversion"/>
  </si>
  <si>
    <t>평가점수</t>
    <phoneticPr fontId="1" type="noConversion"/>
  </si>
  <si>
    <t>서점</t>
    <phoneticPr fontId="1" type="noConversion"/>
  </si>
  <si>
    <t>도서</t>
    <phoneticPr fontId="1" type="noConversion"/>
  </si>
  <si>
    <t>상반기</t>
    <phoneticPr fontId="1" type="noConversion"/>
  </si>
  <si>
    <t>하반기</t>
    <phoneticPr fontId="1" type="noConversion"/>
  </si>
  <si>
    <t>합계</t>
    <phoneticPr fontId="1" type="noConversion"/>
  </si>
  <si>
    <t>P00001</t>
    <phoneticPr fontId="1" type="noConversion"/>
  </si>
  <si>
    <t>강준호</t>
    <phoneticPr fontId="1" type="noConversion"/>
  </si>
  <si>
    <t>서울</t>
    <phoneticPr fontId="1" type="noConversion"/>
  </si>
  <si>
    <t>하나문고</t>
    <phoneticPr fontId="1" type="noConversion"/>
  </si>
  <si>
    <t>SF</t>
    <phoneticPr fontId="1" type="noConversion"/>
  </si>
  <si>
    <t>안혜진</t>
    <phoneticPr fontId="1" type="noConversion"/>
  </si>
  <si>
    <t>인천</t>
    <phoneticPr fontId="1" type="noConversion"/>
  </si>
  <si>
    <t>북스토리</t>
    <phoneticPr fontId="1" type="noConversion"/>
  </si>
  <si>
    <t>소설</t>
    <phoneticPr fontId="1" type="noConversion"/>
  </si>
  <si>
    <t>한지민</t>
    <phoneticPr fontId="1" type="noConversion"/>
  </si>
  <si>
    <t>부산</t>
    <phoneticPr fontId="1" type="noConversion"/>
  </si>
  <si>
    <t>낮의서점</t>
    <phoneticPr fontId="1" type="noConversion"/>
  </si>
  <si>
    <t>로맨스</t>
    <phoneticPr fontId="1" type="noConversion"/>
  </si>
  <si>
    <t>유서연</t>
    <phoneticPr fontId="1" type="noConversion"/>
  </si>
  <si>
    <t>서울</t>
    <phoneticPr fontId="1" type="noConversion"/>
  </si>
  <si>
    <t>망원서점</t>
    <phoneticPr fontId="1" type="noConversion"/>
  </si>
  <si>
    <t>SF</t>
    <phoneticPr fontId="1" type="noConversion"/>
  </si>
  <si>
    <t>정병우</t>
    <phoneticPr fontId="1" type="noConversion"/>
  </si>
  <si>
    <t>광주</t>
    <phoneticPr fontId="1" type="noConversion"/>
  </si>
  <si>
    <t>노란책방</t>
    <phoneticPr fontId="1" type="noConversion"/>
  </si>
  <si>
    <t>소설</t>
    <phoneticPr fontId="1" type="noConversion"/>
  </si>
  <si>
    <t>한지은</t>
    <phoneticPr fontId="1" type="noConversion"/>
  </si>
  <si>
    <t>부산</t>
    <phoneticPr fontId="1" type="noConversion"/>
  </si>
  <si>
    <t>책크인</t>
    <phoneticPr fontId="1" type="noConversion"/>
  </si>
  <si>
    <t>로맨스</t>
    <phoneticPr fontId="1" type="noConversion"/>
  </si>
  <si>
    <t>최방원</t>
    <phoneticPr fontId="1" type="noConversion"/>
  </si>
  <si>
    <t>우리문고</t>
    <phoneticPr fontId="1" type="noConversion"/>
  </si>
  <si>
    <t>SF</t>
    <phoneticPr fontId="1" type="noConversion"/>
  </si>
  <si>
    <t>출신지역이 서울인 학생수</t>
    <phoneticPr fontId="1" type="noConversion"/>
  </si>
  <si>
    <t>국민서점</t>
    <phoneticPr fontId="1" type="noConversion"/>
  </si>
  <si>
    <t>소설</t>
    <phoneticPr fontId="1" type="noConversion"/>
  </si>
  <si>
    <t>[표3]</t>
    <phoneticPr fontId="1" type="noConversion"/>
  </si>
  <si>
    <t>상공은행 대출현황</t>
    <phoneticPr fontId="1" type="noConversion"/>
  </si>
  <si>
    <t>(단위:만원)</t>
    <phoneticPr fontId="1" type="noConversion"/>
  </si>
  <si>
    <t>소설 최대값-최소값 차이</t>
    <phoneticPr fontId="1" type="noConversion"/>
  </si>
  <si>
    <t>대출상품</t>
    <phoneticPr fontId="1" type="noConversion"/>
  </si>
  <si>
    <t>고객명</t>
    <phoneticPr fontId="1" type="noConversion"/>
  </si>
  <si>
    <t>대출금액</t>
    <phoneticPr fontId="1" type="noConversion"/>
  </si>
  <si>
    <t>이자</t>
    <phoneticPr fontId="1" type="noConversion"/>
  </si>
  <si>
    <t>결혼자금</t>
    <phoneticPr fontId="1" type="noConversion"/>
  </si>
  <si>
    <t>박혜경</t>
    <phoneticPr fontId="1" type="noConversion"/>
  </si>
  <si>
    <t>주택마련</t>
    <phoneticPr fontId="1" type="noConversion"/>
  </si>
  <si>
    <t>조세웅</t>
    <phoneticPr fontId="1" type="noConversion"/>
  </si>
  <si>
    <t>출산</t>
    <phoneticPr fontId="1" type="noConversion"/>
  </si>
  <si>
    <t>김연중</t>
    <phoneticPr fontId="1" type="noConversion"/>
  </si>
  <si>
    <t>예금</t>
    <phoneticPr fontId="1" type="noConversion"/>
  </si>
  <si>
    <t>이민호</t>
    <phoneticPr fontId="1" type="noConversion"/>
  </si>
  <si>
    <t>[표4]</t>
    <phoneticPr fontId="1" type="noConversion"/>
  </si>
  <si>
    <t>황미경</t>
    <phoneticPr fontId="1" type="noConversion"/>
  </si>
  <si>
    <t>선수명</t>
    <phoneticPr fontId="1" type="noConversion"/>
  </si>
  <si>
    <t>기록</t>
    <phoneticPr fontId="1" type="noConversion"/>
  </si>
  <si>
    <t>수상</t>
    <phoneticPr fontId="1" type="noConversion"/>
  </si>
  <si>
    <t>유광현</t>
    <phoneticPr fontId="1" type="noConversion"/>
  </si>
  <si>
    <t>&lt;이자율표&gt;</t>
    <phoneticPr fontId="1" type="noConversion"/>
  </si>
  <si>
    <t>김현진</t>
    <phoneticPr fontId="1" type="noConversion"/>
  </si>
  <si>
    <t>대출상품</t>
    <phoneticPr fontId="1" type="noConversion"/>
  </si>
  <si>
    <t>이자율</t>
    <phoneticPr fontId="1" type="noConversion"/>
  </si>
  <si>
    <t>이의조</t>
    <phoneticPr fontId="1" type="noConversion"/>
  </si>
  <si>
    <t>출산</t>
    <phoneticPr fontId="1" type="noConversion"/>
  </si>
  <si>
    <t>이경민</t>
    <phoneticPr fontId="1" type="noConversion"/>
  </si>
  <si>
    <t>결혼자금</t>
    <phoneticPr fontId="1" type="noConversion"/>
  </si>
  <si>
    <t>고회식</t>
    <phoneticPr fontId="1" type="noConversion"/>
  </si>
  <si>
    <t>주택마련</t>
    <phoneticPr fontId="1" type="noConversion"/>
  </si>
  <si>
    <t>김준용</t>
    <phoneticPr fontId="1" type="noConversion"/>
  </si>
  <si>
    <t>학자금</t>
    <phoneticPr fontId="1" type="noConversion"/>
  </si>
  <si>
    <t>이상식</t>
    <phoneticPr fontId="1" type="noConversion"/>
  </si>
  <si>
    <t>손지혁</t>
    <phoneticPr fontId="1" type="noConversion"/>
  </si>
  <si>
    <t>[표5]</t>
    <phoneticPr fontId="1" type="noConversion"/>
  </si>
  <si>
    <t>국가별 환율</t>
    <phoneticPr fontId="1" type="noConversion"/>
  </si>
  <si>
    <t>통화명</t>
    <phoneticPr fontId="1" type="noConversion"/>
  </si>
  <si>
    <t>환율</t>
    <phoneticPr fontId="1" type="noConversion"/>
  </si>
  <si>
    <t>USD</t>
    <phoneticPr fontId="1" type="noConversion"/>
  </si>
  <si>
    <t>AUD</t>
    <phoneticPr fontId="1" type="noConversion"/>
  </si>
  <si>
    <t>GBP</t>
    <phoneticPr fontId="1" type="noConversion"/>
  </si>
  <si>
    <t>JPY</t>
    <phoneticPr fontId="1" type="noConversion"/>
  </si>
  <si>
    <t>환율</t>
    <phoneticPr fontId="1" type="noConversion"/>
  </si>
  <si>
    <t>CNY</t>
    <phoneticPr fontId="1" type="noConversion"/>
  </si>
  <si>
    <t>AUD</t>
    <phoneticPr fontId="1" type="noConversion"/>
  </si>
  <si>
    <t>[표1]</t>
    <phoneticPr fontId="1" type="noConversion"/>
  </si>
  <si>
    <t>사내 하프 마라톤</t>
    <phoneticPr fontId="1" type="noConversion"/>
  </si>
  <si>
    <t>[표2]</t>
    <phoneticPr fontId="1" type="noConversion"/>
  </si>
  <si>
    <t>상공클럽 가입 현황</t>
    <phoneticPr fontId="1" type="noConversion"/>
  </si>
  <si>
    <t>참가번호</t>
    <phoneticPr fontId="1" type="noConversion"/>
  </si>
  <si>
    <t>선수명</t>
    <phoneticPr fontId="1" type="noConversion"/>
  </si>
  <si>
    <t>기록</t>
    <phoneticPr fontId="1" type="noConversion"/>
  </si>
  <si>
    <t>순위</t>
    <phoneticPr fontId="1" type="noConversion"/>
  </si>
  <si>
    <t>이종혁</t>
    <phoneticPr fontId="1" type="noConversion"/>
  </si>
  <si>
    <t>회원명</t>
    <phoneticPr fontId="1" type="noConversion"/>
  </si>
  <si>
    <t>가입일</t>
    <phoneticPr fontId="1" type="noConversion"/>
  </si>
  <si>
    <t>등급</t>
    <phoneticPr fontId="1" type="noConversion"/>
  </si>
  <si>
    <t>박준형</t>
    <phoneticPr fontId="1" type="noConversion"/>
  </si>
  <si>
    <t>이연희</t>
    <phoneticPr fontId="1" type="noConversion"/>
  </si>
  <si>
    <t>김희재</t>
    <phoneticPr fontId="1" type="noConversion"/>
  </si>
  <si>
    <t>박장훈</t>
    <phoneticPr fontId="1" type="noConversion"/>
  </si>
  <si>
    <t>김한순</t>
    <phoneticPr fontId="1" type="noConversion"/>
  </si>
  <si>
    <t>강동엽</t>
    <phoneticPr fontId="1" type="noConversion"/>
  </si>
  <si>
    <t>고회식</t>
    <phoneticPr fontId="1" type="noConversion"/>
  </si>
  <si>
    <t>유승희</t>
    <phoneticPr fontId="1" type="noConversion"/>
  </si>
  <si>
    <t>지승대</t>
    <phoneticPr fontId="1" type="noConversion"/>
  </si>
  <si>
    <t>황진주</t>
    <phoneticPr fontId="1" type="noConversion"/>
  </si>
  <si>
    <t>박해수</t>
    <phoneticPr fontId="1" type="noConversion"/>
  </si>
  <si>
    <t>어수한</t>
    <phoneticPr fontId="1" type="noConversion"/>
  </si>
  <si>
    <t>[표3]</t>
    <phoneticPr fontId="1" type="noConversion"/>
  </si>
  <si>
    <t>사원 판매 현황</t>
    <phoneticPr fontId="1" type="noConversion"/>
  </si>
  <si>
    <t>[표4]</t>
    <phoneticPr fontId="1" type="noConversion"/>
  </si>
  <si>
    <t>사원 평가 현황</t>
    <phoneticPr fontId="1" type="noConversion"/>
  </si>
  <si>
    <t>사원명</t>
    <phoneticPr fontId="1" type="noConversion"/>
  </si>
  <si>
    <t>지점</t>
    <phoneticPr fontId="1" type="noConversion"/>
  </si>
  <si>
    <t>수량</t>
    <phoneticPr fontId="1" type="noConversion"/>
  </si>
  <si>
    <t>판매금액</t>
    <phoneticPr fontId="1" type="noConversion"/>
  </si>
  <si>
    <t>업무능력</t>
    <phoneticPr fontId="1" type="noConversion"/>
  </si>
  <si>
    <t>대인관계</t>
    <phoneticPr fontId="1" type="noConversion"/>
  </si>
  <si>
    <t>회화능력</t>
    <phoneticPr fontId="1" type="noConversion"/>
  </si>
  <si>
    <t>평가</t>
    <phoneticPr fontId="1" type="noConversion"/>
  </si>
  <si>
    <t>이세훈</t>
    <phoneticPr fontId="1" type="noConversion"/>
  </si>
  <si>
    <t>북부</t>
    <phoneticPr fontId="1" type="noConversion"/>
  </si>
  <si>
    <t>강수진</t>
    <phoneticPr fontId="1" type="noConversion"/>
  </si>
  <si>
    <t>한범준</t>
    <phoneticPr fontId="1" type="noConversion"/>
  </si>
  <si>
    <t>남부</t>
    <phoneticPr fontId="1" type="noConversion"/>
  </si>
  <si>
    <t>최성욱</t>
    <phoneticPr fontId="1" type="noConversion"/>
  </si>
  <si>
    <t>신솔지</t>
    <phoneticPr fontId="1" type="noConversion"/>
  </si>
  <si>
    <t>고혜란</t>
    <phoneticPr fontId="1" type="noConversion"/>
  </si>
  <si>
    <t>권지애</t>
  </si>
  <si>
    <t>김은주</t>
    <phoneticPr fontId="1" type="noConversion"/>
  </si>
  <si>
    <t>오세민</t>
  </si>
  <si>
    <t>이경원</t>
    <phoneticPr fontId="1" type="noConversion"/>
  </si>
  <si>
    <t>조현우</t>
    <phoneticPr fontId="1" type="noConversion"/>
  </si>
  <si>
    <t>임선호</t>
    <phoneticPr fontId="1" type="noConversion"/>
  </si>
  <si>
    <t>이명복</t>
    <phoneticPr fontId="1" type="noConversion"/>
  </si>
  <si>
    <t>김상욱</t>
    <phoneticPr fontId="1" type="noConversion"/>
  </si>
  <si>
    <t>권지향</t>
    <phoneticPr fontId="1" type="noConversion"/>
  </si>
  <si>
    <t>이상희</t>
    <phoneticPr fontId="1" type="noConversion"/>
  </si>
  <si>
    <t>평균판매금액</t>
    <phoneticPr fontId="1" type="noConversion"/>
  </si>
  <si>
    <t>&lt;평가기준표&gt;</t>
    <phoneticPr fontId="1" type="noConversion"/>
  </si>
  <si>
    <t>점수</t>
    <phoneticPr fontId="1" type="noConversion"/>
  </si>
  <si>
    <t>미흡</t>
    <phoneticPr fontId="1" type="noConversion"/>
  </si>
  <si>
    <t>보통</t>
    <phoneticPr fontId="1" type="noConversion"/>
  </si>
  <si>
    <t>양호</t>
    <phoneticPr fontId="1" type="noConversion"/>
  </si>
  <si>
    <t>우수</t>
    <phoneticPr fontId="1" type="noConversion"/>
  </si>
  <si>
    <t>[표5]</t>
    <phoneticPr fontId="1" type="noConversion"/>
  </si>
  <si>
    <t>화장품 판매 현황</t>
    <phoneticPr fontId="1" type="noConversion"/>
  </si>
  <si>
    <t>제품ID</t>
    <phoneticPr fontId="1" type="noConversion"/>
  </si>
  <si>
    <t>제조국</t>
    <phoneticPr fontId="1" type="noConversion"/>
  </si>
  <si>
    <t>분류</t>
    <phoneticPr fontId="1" type="noConversion"/>
  </si>
  <si>
    <t>판매량</t>
    <phoneticPr fontId="1" type="noConversion"/>
  </si>
  <si>
    <t>매출액</t>
    <phoneticPr fontId="1" type="noConversion"/>
  </si>
  <si>
    <t>A293</t>
    <phoneticPr fontId="1" type="noConversion"/>
  </si>
  <si>
    <t>프랑스</t>
    <phoneticPr fontId="1" type="noConversion"/>
  </si>
  <si>
    <t>남성</t>
    <phoneticPr fontId="1" type="noConversion"/>
  </si>
  <si>
    <t>S351</t>
    <phoneticPr fontId="1" type="noConversion"/>
  </si>
  <si>
    <t>미국</t>
    <phoneticPr fontId="1" type="noConversion"/>
  </si>
  <si>
    <t>여성</t>
    <phoneticPr fontId="1" type="noConversion"/>
  </si>
  <si>
    <t>D687</t>
    <phoneticPr fontId="1" type="noConversion"/>
  </si>
  <si>
    <t>캐나다</t>
    <phoneticPr fontId="1" type="noConversion"/>
  </si>
  <si>
    <t>남성</t>
    <phoneticPr fontId="1" type="noConversion"/>
  </si>
  <si>
    <t>K902</t>
    <phoneticPr fontId="1" type="noConversion"/>
  </si>
  <si>
    <t>미국</t>
    <phoneticPr fontId="1" type="noConversion"/>
  </si>
  <si>
    <t>B325</t>
    <phoneticPr fontId="1" type="noConversion"/>
  </si>
  <si>
    <t>C674</t>
    <phoneticPr fontId="1" type="noConversion"/>
  </si>
  <si>
    <t>M110</t>
    <phoneticPr fontId="1" type="noConversion"/>
  </si>
  <si>
    <t>여성</t>
    <phoneticPr fontId="1" type="noConversion"/>
  </si>
  <si>
    <t>P728</t>
    <phoneticPr fontId="1" type="noConversion"/>
  </si>
  <si>
    <t>프랑스</t>
    <phoneticPr fontId="1" type="noConversion"/>
  </si>
  <si>
    <t>H594</t>
    <phoneticPr fontId="1" type="noConversion"/>
  </si>
  <si>
    <t>캐나다</t>
    <phoneticPr fontId="1" type="noConversion"/>
  </si>
  <si>
    <t>프랑스</t>
  </si>
  <si>
    <t>판매량합계</t>
    <phoneticPr fontId="1" type="noConversion"/>
  </si>
  <si>
    <t>매출액합계</t>
    <phoneticPr fontId="1" type="noConversion"/>
  </si>
  <si>
    <t>성명</t>
    <phoneticPr fontId="1" type="noConversion"/>
  </si>
  <si>
    <t>성별</t>
    <phoneticPr fontId="1" type="noConversion"/>
  </si>
  <si>
    <t>[표1]</t>
    <phoneticPr fontId="1" type="noConversion"/>
  </si>
  <si>
    <t>신입사원 채용결과</t>
  </si>
  <si>
    <t>스포츠센터 회원 현황</t>
  </si>
  <si>
    <t>응시번호</t>
  </si>
  <si>
    <t>이름</t>
  </si>
  <si>
    <t>성별</t>
  </si>
  <si>
    <t>필기</t>
  </si>
  <si>
    <t>면접</t>
  </si>
  <si>
    <t>가입년도</t>
  </si>
  <si>
    <t>주민등록번호</t>
  </si>
  <si>
    <t>성별</t>
    <phoneticPr fontId="1" type="noConversion"/>
  </si>
  <si>
    <t>21A101</t>
  </si>
  <si>
    <t>배이준</t>
  </si>
  <si>
    <t>남</t>
  </si>
  <si>
    <t>윤다현</t>
  </si>
  <si>
    <t>2018년</t>
  </si>
  <si>
    <t>800621-1******</t>
  </si>
  <si>
    <t>21A102</t>
  </si>
  <si>
    <t>이지수</t>
  </si>
  <si>
    <t>여</t>
  </si>
  <si>
    <t>오지윤</t>
  </si>
  <si>
    <t>2016년</t>
  </si>
  <si>
    <t>920101-2******</t>
  </si>
  <si>
    <t>21A103</t>
  </si>
  <si>
    <t>박선호</t>
  </si>
  <si>
    <t>송주명</t>
  </si>
  <si>
    <t>2019년</t>
  </si>
  <si>
    <t>000317-4******</t>
  </si>
  <si>
    <t>21A104</t>
  </si>
  <si>
    <t>서희상</t>
  </si>
  <si>
    <t>양명준</t>
  </si>
  <si>
    <t>960725-1******</t>
  </si>
  <si>
    <t>21A105</t>
  </si>
  <si>
    <t>허재희</t>
  </si>
  <si>
    <t>안성수</t>
  </si>
  <si>
    <t>2017년</t>
  </si>
  <si>
    <t>950226-1******</t>
  </si>
  <si>
    <t>21A106</t>
  </si>
  <si>
    <t>정윤형</t>
  </si>
  <si>
    <t>윤정민</t>
  </si>
  <si>
    <t>881109-2******</t>
  </si>
  <si>
    <t>21A107</t>
  </si>
  <si>
    <t>신다은</t>
  </si>
  <si>
    <t>유혜진</t>
  </si>
  <si>
    <t>850430-2******</t>
  </si>
  <si>
    <t>21A108</t>
  </si>
  <si>
    <t>강철수</t>
  </si>
  <si>
    <t>진경원</t>
  </si>
  <si>
    <t>010823-3******</t>
  </si>
  <si>
    <t>21A109</t>
  </si>
  <si>
    <t>남상미</t>
  </si>
  <si>
    <t>송주혜</t>
  </si>
  <si>
    <t>931214-2******</t>
  </si>
  <si>
    <t>합격자수</t>
    <phoneticPr fontId="1" type="noConversion"/>
  </si>
  <si>
    <t>황소민</t>
  </si>
  <si>
    <t>970922-2******</t>
  </si>
  <si>
    <t>[표3]</t>
  </si>
  <si>
    <t>문화센터 출석현황</t>
  </si>
  <si>
    <t>제품 생산 현황</t>
  </si>
  <si>
    <t>수강자명</t>
  </si>
  <si>
    <t>1주차</t>
  </si>
  <si>
    <t>2주차</t>
  </si>
  <si>
    <t>3주차</t>
  </si>
  <si>
    <t>4주차</t>
  </si>
  <si>
    <t>출석률</t>
    <phoneticPr fontId="1" type="noConversion"/>
  </si>
  <si>
    <t>분류</t>
  </si>
  <si>
    <t>생산일자</t>
  </si>
  <si>
    <t>제품코드</t>
    <phoneticPr fontId="1" type="noConversion"/>
  </si>
  <si>
    <t>남종완</t>
  </si>
  <si>
    <t>O</t>
  </si>
  <si>
    <t>com</t>
  </si>
  <si>
    <t>홍소율</t>
  </si>
  <si>
    <t>mou</t>
  </si>
  <si>
    <t>박이준</t>
  </si>
  <si>
    <t>key</t>
  </si>
  <si>
    <t>문하준</t>
  </si>
  <si>
    <t>노윤혁</t>
  </si>
  <si>
    <t>우영희</t>
  </si>
  <si>
    <t>박윤도</t>
  </si>
  <si>
    <t>권채안</t>
  </si>
  <si>
    <t>김선호</t>
  </si>
  <si>
    <t>[표5]</t>
  </si>
  <si>
    <t>쇼핑몰 회원관리현황</t>
  </si>
  <si>
    <t>마일리지</t>
  </si>
  <si>
    <t>등급</t>
    <phoneticPr fontId="1" type="noConversion"/>
  </si>
  <si>
    <t>김유진</t>
  </si>
  <si>
    <t>임선호</t>
  </si>
  <si>
    <t>강혜진</t>
  </si>
  <si>
    <t>박미현</t>
  </si>
  <si>
    <t>홍정화</t>
  </si>
  <si>
    <t>유태원</t>
  </si>
  <si>
    <t>김정석</t>
  </si>
  <si>
    <t>최미경</t>
  </si>
  <si>
    <t>신성철</t>
  </si>
  <si>
    <t>&lt;등급표&gt;</t>
    <phoneticPr fontId="1" type="noConversion"/>
  </si>
  <si>
    <t>순위</t>
  </si>
  <si>
    <t>골드</t>
  </si>
  <si>
    <t>실버</t>
  </si>
  <si>
    <t>브론즈</t>
  </si>
  <si>
    <t>일반</t>
  </si>
  <si>
    <t>학점</t>
  </si>
  <si>
    <t>총점</t>
  </si>
  <si>
    <t>진료현황</t>
    <phoneticPr fontId="1" type="noConversion"/>
  </si>
  <si>
    <t>[표2]</t>
    <phoneticPr fontId="1" type="noConversion"/>
  </si>
  <si>
    <t>신체검사결과</t>
    <phoneticPr fontId="1" type="noConversion"/>
  </si>
  <si>
    <t>진료과</t>
    <phoneticPr fontId="1" type="noConversion"/>
  </si>
  <si>
    <t>환자명</t>
    <phoneticPr fontId="1" type="noConversion"/>
  </si>
  <si>
    <t>주민등록번호</t>
    <phoneticPr fontId="1" type="noConversion"/>
  </si>
  <si>
    <t>성별</t>
    <phoneticPr fontId="1" type="noConversion"/>
  </si>
  <si>
    <t>성명</t>
    <phoneticPr fontId="1" type="noConversion"/>
  </si>
  <si>
    <t>신장(m)</t>
    <phoneticPr fontId="1" type="noConversion"/>
  </si>
  <si>
    <t>체중(kg)</t>
    <phoneticPr fontId="1" type="noConversion"/>
  </si>
  <si>
    <t>체질량지수(BMI)</t>
    <phoneticPr fontId="1" type="noConversion"/>
  </si>
  <si>
    <t>내과</t>
    <phoneticPr fontId="1" type="noConversion"/>
  </si>
  <si>
    <t>김강단</t>
    <phoneticPr fontId="1" type="noConversion"/>
  </si>
  <si>
    <t>941018-2******</t>
  </si>
  <si>
    <t>김태균</t>
    <phoneticPr fontId="1" type="noConversion"/>
  </si>
  <si>
    <t>이비인후과</t>
    <phoneticPr fontId="1" type="noConversion"/>
  </si>
  <si>
    <t>이튼튼</t>
    <phoneticPr fontId="1" type="noConversion"/>
  </si>
  <si>
    <t>850606-1******</t>
  </si>
  <si>
    <t>이정희</t>
    <phoneticPr fontId="1" type="noConversion"/>
  </si>
  <si>
    <t>이비인후과</t>
    <phoneticPr fontId="1" type="noConversion"/>
  </si>
  <si>
    <t>임영우</t>
    <phoneticPr fontId="1" type="noConversion"/>
  </si>
  <si>
    <t>010507-4******</t>
  </si>
  <si>
    <t>박성광</t>
    <phoneticPr fontId="1" type="noConversion"/>
  </si>
  <si>
    <t>내과</t>
    <phoneticPr fontId="1" type="noConversion"/>
  </si>
  <si>
    <t>이보미</t>
    <phoneticPr fontId="1" type="noConversion"/>
  </si>
  <si>
    <t>001130-6******</t>
  </si>
  <si>
    <t>김선미</t>
    <phoneticPr fontId="1" type="noConversion"/>
  </si>
  <si>
    <t>김동준</t>
    <phoneticPr fontId="1" type="noConversion"/>
  </si>
  <si>
    <t>881201-2******</t>
  </si>
  <si>
    <t>안상태</t>
    <phoneticPr fontId="1" type="noConversion"/>
  </si>
  <si>
    <t>윤서하</t>
    <phoneticPr fontId="1" type="noConversion"/>
  </si>
  <si>
    <t>970729-1******</t>
  </si>
  <si>
    <t>박나래</t>
    <phoneticPr fontId="1" type="noConversion"/>
  </si>
  <si>
    <t>000823-3******</t>
  </si>
  <si>
    <t>강유미</t>
    <phoneticPr fontId="1" type="noConversion"/>
  </si>
  <si>
    <t>신서현</t>
    <phoneticPr fontId="1" type="noConversion"/>
  </si>
  <si>
    <t>810424-2******</t>
  </si>
  <si>
    <t>김선우</t>
    <phoneticPr fontId="1" type="noConversion"/>
  </si>
  <si>
    <t>[표3]</t>
    <phoneticPr fontId="1" type="noConversion"/>
  </si>
  <si>
    <t>제품판매현황</t>
    <phoneticPr fontId="1" type="noConversion"/>
  </si>
  <si>
    <t>&lt;제품가격표&gt;</t>
    <phoneticPr fontId="1" type="noConversion"/>
  </si>
  <si>
    <t>매장명</t>
    <phoneticPr fontId="1" type="noConversion"/>
  </si>
  <si>
    <t>제품명</t>
    <phoneticPr fontId="1" type="noConversion"/>
  </si>
  <si>
    <t>판매량</t>
    <phoneticPr fontId="1" type="noConversion"/>
  </si>
  <si>
    <t>판매금액</t>
    <phoneticPr fontId="1" type="noConversion"/>
  </si>
  <si>
    <t>구분</t>
    <phoneticPr fontId="1" type="noConversion"/>
  </si>
  <si>
    <t>동부A</t>
    <phoneticPr fontId="1" type="noConversion"/>
  </si>
  <si>
    <t>동부B</t>
    <phoneticPr fontId="1" type="noConversion"/>
  </si>
  <si>
    <t>서부A</t>
    <phoneticPr fontId="1" type="noConversion"/>
  </si>
  <si>
    <t>서부B</t>
    <phoneticPr fontId="1" type="noConversion"/>
  </si>
  <si>
    <t>서부</t>
    <phoneticPr fontId="1" type="noConversion"/>
  </si>
  <si>
    <t>오디오/B</t>
    <phoneticPr fontId="1" type="noConversion"/>
  </si>
  <si>
    <t>매입가</t>
    <phoneticPr fontId="1" type="noConversion"/>
  </si>
  <si>
    <t>동부</t>
    <phoneticPr fontId="1" type="noConversion"/>
  </si>
  <si>
    <t>HDTV/A</t>
    <phoneticPr fontId="1" type="noConversion"/>
  </si>
  <si>
    <t>판매가</t>
    <phoneticPr fontId="1" type="noConversion"/>
  </si>
  <si>
    <t>서부</t>
    <phoneticPr fontId="1" type="noConversion"/>
  </si>
  <si>
    <t>오디오/B</t>
    <phoneticPr fontId="1" type="noConversion"/>
  </si>
  <si>
    <t>동부</t>
    <phoneticPr fontId="1" type="noConversion"/>
  </si>
  <si>
    <t>오디오/B</t>
    <phoneticPr fontId="1" type="noConversion"/>
  </si>
  <si>
    <t>서부</t>
    <phoneticPr fontId="1" type="noConversion"/>
  </si>
  <si>
    <t>HDTV/A</t>
    <phoneticPr fontId="1" type="noConversion"/>
  </si>
  <si>
    <t>동부</t>
    <phoneticPr fontId="1" type="noConversion"/>
  </si>
  <si>
    <t>동부</t>
    <phoneticPr fontId="1" type="noConversion"/>
  </si>
  <si>
    <t>서부</t>
    <phoneticPr fontId="1" type="noConversion"/>
  </si>
  <si>
    <t>[표4]</t>
    <phoneticPr fontId="1" type="noConversion"/>
  </si>
  <si>
    <t>제품판매현황</t>
    <phoneticPr fontId="1" type="noConversion"/>
  </si>
  <si>
    <t>영화관람현황</t>
    <phoneticPr fontId="1" type="noConversion"/>
  </si>
  <si>
    <t>학과</t>
    <phoneticPr fontId="1" type="noConversion"/>
  </si>
  <si>
    <t>파이썬</t>
    <phoneticPr fontId="1" type="noConversion"/>
  </si>
  <si>
    <t>C언어</t>
    <phoneticPr fontId="1" type="noConversion"/>
  </si>
  <si>
    <t>JAVA</t>
    <phoneticPr fontId="1" type="noConversion"/>
  </si>
  <si>
    <t>관람일</t>
    <phoneticPr fontId="1" type="noConversion"/>
  </si>
  <si>
    <t>영화제목</t>
    <phoneticPr fontId="1" type="noConversion"/>
  </si>
  <si>
    <t>결제방법</t>
    <phoneticPr fontId="1" type="noConversion"/>
  </si>
  <si>
    <t>결제금액</t>
    <phoneticPr fontId="1" type="noConversion"/>
  </si>
  <si>
    <t>등급</t>
    <phoneticPr fontId="1" type="noConversion"/>
  </si>
  <si>
    <t>전자공학과</t>
    <phoneticPr fontId="1" type="noConversion"/>
  </si>
  <si>
    <t>이재석</t>
    <phoneticPr fontId="1" type="noConversion"/>
  </si>
  <si>
    <t>행복</t>
    <phoneticPr fontId="1" type="noConversion"/>
  </si>
  <si>
    <t>카드</t>
    <phoneticPr fontId="1" type="noConversion"/>
  </si>
  <si>
    <t>응용통계학과</t>
    <phoneticPr fontId="1" type="noConversion"/>
  </si>
  <si>
    <t>이정현</t>
    <phoneticPr fontId="1" type="noConversion"/>
  </si>
  <si>
    <t>더마더</t>
    <phoneticPr fontId="1" type="noConversion"/>
  </si>
  <si>
    <t>현금</t>
    <phoneticPr fontId="1" type="noConversion"/>
  </si>
  <si>
    <t>컴퓨터공학과</t>
    <phoneticPr fontId="1" type="noConversion"/>
  </si>
  <si>
    <t>김민종</t>
    <phoneticPr fontId="1" type="noConversion"/>
  </si>
  <si>
    <t>낙원의그늘</t>
    <phoneticPr fontId="1" type="noConversion"/>
  </si>
  <si>
    <t>카드</t>
    <phoneticPr fontId="1" type="noConversion"/>
  </si>
  <si>
    <t>전자공학과</t>
    <phoneticPr fontId="1" type="noConversion"/>
  </si>
  <si>
    <t>안민주</t>
    <phoneticPr fontId="1" type="noConversion"/>
  </si>
  <si>
    <t>카오스호</t>
    <phoneticPr fontId="1" type="noConversion"/>
  </si>
  <si>
    <t>현금</t>
    <phoneticPr fontId="1" type="noConversion"/>
  </si>
  <si>
    <t>응용통계학과</t>
    <phoneticPr fontId="1" type="noConversion"/>
  </si>
  <si>
    <t>정다은</t>
    <phoneticPr fontId="1" type="noConversion"/>
  </si>
  <si>
    <t>우리의사월</t>
    <phoneticPr fontId="1" type="noConversion"/>
  </si>
  <si>
    <t>컴퓨터공학과</t>
    <phoneticPr fontId="1" type="noConversion"/>
  </si>
  <si>
    <t>송민석</t>
    <phoneticPr fontId="1" type="noConversion"/>
  </si>
  <si>
    <t>네자매</t>
    <phoneticPr fontId="1" type="noConversion"/>
  </si>
  <si>
    <t>카드</t>
    <phoneticPr fontId="1" type="noConversion"/>
  </si>
  <si>
    <t>한승연</t>
    <phoneticPr fontId="1" type="noConversion"/>
  </si>
  <si>
    <t>아웃사이더</t>
    <phoneticPr fontId="1" type="noConversion"/>
  </si>
  <si>
    <t>응용통계학과</t>
    <phoneticPr fontId="1" type="noConversion"/>
  </si>
  <si>
    <t>강태구</t>
    <phoneticPr fontId="1" type="noConversion"/>
  </si>
  <si>
    <t>퍼펙트</t>
    <phoneticPr fontId="1" type="noConversion"/>
  </si>
  <si>
    <t>전자공학과</t>
    <phoneticPr fontId="1" type="noConversion"/>
  </si>
  <si>
    <t>박하영</t>
    <phoneticPr fontId="1" type="noConversion"/>
  </si>
  <si>
    <t>몬스터스쿨</t>
    <phoneticPr fontId="1" type="noConversion"/>
  </si>
  <si>
    <t>카드</t>
    <phoneticPr fontId="1" type="noConversion"/>
  </si>
  <si>
    <t>&lt;조건&gt;</t>
    <phoneticPr fontId="1" type="noConversion"/>
  </si>
  <si>
    <t>응용통계학과 학생들의 파이썬 평균</t>
    <phoneticPr fontId="1" type="noConversion"/>
  </si>
  <si>
    <t>[표1]</t>
    <phoneticPr fontId="1" type="noConversion"/>
  </si>
  <si>
    <t>응시지역</t>
  </si>
  <si>
    <t>성명</t>
  </si>
  <si>
    <t>응시일</t>
  </si>
  <si>
    <t>요일</t>
    <phoneticPr fontId="1" type="noConversion"/>
  </si>
  <si>
    <t>중간고사</t>
  </si>
  <si>
    <t>기말고사</t>
  </si>
  <si>
    <t>학점</t>
    <phoneticPr fontId="1" type="noConversion"/>
  </si>
  <si>
    <t>광주</t>
  </si>
  <si>
    <t>김종민</t>
  </si>
  <si>
    <t>김미정</t>
  </si>
  <si>
    <t>서울</t>
  </si>
  <si>
    <t>강원철</t>
  </si>
  <si>
    <t>서진수</t>
  </si>
  <si>
    <t>안양</t>
  </si>
  <si>
    <t>이진수</t>
  </si>
  <si>
    <t>박주영</t>
  </si>
  <si>
    <t>부산</t>
  </si>
  <si>
    <t>박정민</t>
  </si>
  <si>
    <t>원영현</t>
  </si>
  <si>
    <t>인천</t>
  </si>
  <si>
    <t>한수경</t>
  </si>
  <si>
    <t>오선영</t>
  </si>
  <si>
    <t>제주</t>
  </si>
  <si>
    <t>유미진</t>
  </si>
  <si>
    <t>최은미</t>
  </si>
  <si>
    <t>대전</t>
  </si>
  <si>
    <t>정미영</t>
  </si>
  <si>
    <t>박진희</t>
  </si>
  <si>
    <t>&lt;학점기준표&gt;</t>
    <phoneticPr fontId="1" type="noConversion"/>
  </si>
  <si>
    <t>[표3]</t>
    <phoneticPr fontId="1" type="noConversion"/>
  </si>
  <si>
    <t>평균</t>
  </si>
  <si>
    <t>생년월일</t>
  </si>
  <si>
    <t>평점</t>
  </si>
  <si>
    <t>컴퓨터학과</t>
  </si>
  <si>
    <t>유창상</t>
  </si>
  <si>
    <t>F</t>
    <phoneticPr fontId="1" type="noConversion"/>
  </si>
  <si>
    <t>D</t>
    <phoneticPr fontId="1" type="noConversion"/>
  </si>
  <si>
    <t>C</t>
    <phoneticPr fontId="1" type="noConversion"/>
  </si>
  <si>
    <t>B</t>
  </si>
  <si>
    <t>A</t>
  </si>
  <si>
    <t>경영학과</t>
  </si>
  <si>
    <t>김현수</t>
  </si>
  <si>
    <t>한경수</t>
  </si>
  <si>
    <t>정수연</t>
  </si>
  <si>
    <t>정보통신과</t>
  </si>
  <si>
    <t>최경철</t>
  </si>
  <si>
    <t>오태환</t>
  </si>
  <si>
    <t>임장미</t>
  </si>
  <si>
    <t>이민호</t>
  </si>
  <si>
    <t>조건</t>
    <phoneticPr fontId="1" type="noConversion"/>
  </si>
  <si>
    <t>경영학과 평균 평점</t>
    <phoneticPr fontId="1" type="noConversion"/>
  </si>
  <si>
    <t>[표4]</t>
    <phoneticPr fontId="1" type="noConversion"/>
  </si>
  <si>
    <t>커뮤니케이션</t>
  </si>
  <si>
    <t>회계</t>
  </si>
  <si>
    <t>경영전략</t>
  </si>
  <si>
    <t>입학일자</t>
  </si>
  <si>
    <t>입학코드</t>
    <phoneticPr fontId="1" type="noConversion"/>
  </si>
  <si>
    <t>HEALTHCARE</t>
  </si>
  <si>
    <t>COMPUTER</t>
  </si>
  <si>
    <t>DESIGN</t>
  </si>
  <si>
    <t>ARTS-THERAPY</t>
  </si>
  <si>
    <t>모든 과목이 70 이상인 학생 수</t>
    <phoneticPr fontId="1" type="noConversion"/>
  </si>
  <si>
    <t>[표1]</t>
    <phoneticPr fontId="1" type="noConversion"/>
  </si>
  <si>
    <t>[표2]</t>
    <phoneticPr fontId="1" type="noConversion"/>
  </si>
  <si>
    <t>지점</t>
  </si>
  <si>
    <t>매출액</t>
  </si>
  <si>
    <t>부서</t>
  </si>
  <si>
    <t>직위</t>
  </si>
  <si>
    <t>기본급</t>
  </si>
  <si>
    <t>상여금</t>
  </si>
  <si>
    <t>동부</t>
  </si>
  <si>
    <t>김연주</t>
  </si>
  <si>
    <t>박영덕</t>
  </si>
  <si>
    <t>영업부</t>
  </si>
  <si>
    <t>부장</t>
  </si>
  <si>
    <t>서부</t>
  </si>
  <si>
    <t>홍기민</t>
  </si>
  <si>
    <t>주민경</t>
  </si>
  <si>
    <t>생산부</t>
  </si>
  <si>
    <t>남부</t>
  </si>
  <si>
    <t>채동식</t>
  </si>
  <si>
    <t>태진형</t>
  </si>
  <si>
    <t>총무부</t>
  </si>
  <si>
    <t>북부</t>
  </si>
  <si>
    <t>이민섭</t>
  </si>
  <si>
    <t>최민수</t>
  </si>
  <si>
    <t>길기훈</t>
  </si>
  <si>
    <t>1위</t>
  </si>
  <si>
    <t>김평주</t>
  </si>
  <si>
    <t>주임</t>
  </si>
  <si>
    <t>남재영</t>
  </si>
  <si>
    <t>한서라</t>
  </si>
  <si>
    <t>민기영</t>
  </si>
  <si>
    <t>2위</t>
  </si>
  <si>
    <t>이국선</t>
  </si>
  <si>
    <t>박소연</t>
  </si>
  <si>
    <t>송나정</t>
  </si>
  <si>
    <t>동부지점 합계</t>
    <phoneticPr fontId="1" type="noConversion"/>
  </si>
  <si>
    <t>상여금이 1,200,000원 보다 크면서, 
평균 기본급 이상인 인원수</t>
    <phoneticPr fontId="1" type="noConversion"/>
  </si>
  <si>
    <t>[표3]</t>
    <phoneticPr fontId="1" type="noConversion"/>
  </si>
  <si>
    <t>[표4]</t>
    <phoneticPr fontId="1" type="noConversion"/>
  </si>
  <si>
    <t>성별</t>
    <phoneticPr fontId="1" type="noConversion"/>
  </si>
  <si>
    <t>국사</t>
  </si>
  <si>
    <t>상식</t>
  </si>
  <si>
    <t>순위</t>
    <phoneticPr fontId="1" type="noConversion"/>
  </si>
  <si>
    <t>M1602001</t>
  </si>
  <si>
    <t>이민영</t>
  </si>
  <si>
    <t>990218-2******</t>
    <phoneticPr fontId="1" type="noConversion"/>
  </si>
  <si>
    <t>이후정</t>
  </si>
  <si>
    <t>M1602002</t>
  </si>
  <si>
    <t>도홍진</t>
  </si>
  <si>
    <t>010802-3******</t>
    <phoneticPr fontId="1" type="noConversion"/>
  </si>
  <si>
    <t>백천경</t>
  </si>
  <si>
    <t>M1602003</t>
  </si>
  <si>
    <t>박수진</t>
  </si>
  <si>
    <t>011115-4******</t>
    <phoneticPr fontId="1" type="noConversion"/>
  </si>
  <si>
    <t>민경배</t>
  </si>
  <si>
    <t>M1602004</t>
  </si>
  <si>
    <t>최만수</t>
  </si>
  <si>
    <t>980723-1******</t>
    <phoneticPr fontId="1" type="noConversion"/>
  </si>
  <si>
    <t>김태하</t>
  </si>
  <si>
    <t>M1602005</t>
  </si>
  <si>
    <t>조용덕</t>
  </si>
  <si>
    <t>991225-1******</t>
    <phoneticPr fontId="1" type="noConversion"/>
  </si>
  <si>
    <t>이사랑</t>
  </si>
  <si>
    <t>M1602006</t>
  </si>
  <si>
    <t>김태훈</t>
  </si>
  <si>
    <t>021222-3******</t>
    <phoneticPr fontId="1" type="noConversion"/>
  </si>
  <si>
    <t>곽난영</t>
  </si>
  <si>
    <t>M1602007</t>
  </si>
  <si>
    <t>편승주</t>
  </si>
  <si>
    <t>010123-3******</t>
    <phoneticPr fontId="1" type="noConversion"/>
  </si>
  <si>
    <t>장채리</t>
  </si>
  <si>
    <t>M1602008</t>
  </si>
  <si>
    <t>곽나래</t>
  </si>
  <si>
    <t>001015-4******</t>
    <phoneticPr fontId="1" type="noConversion"/>
  </si>
  <si>
    <t>봉전미</t>
  </si>
  <si>
    <t>[표5]</t>
    <phoneticPr fontId="1" type="noConversion"/>
  </si>
  <si>
    <t>원서번호</t>
  </si>
  <si>
    <t>거주지</t>
  </si>
  <si>
    <t>지원학과</t>
    <phoneticPr fontId="1" type="noConversion"/>
  </si>
  <si>
    <t>M-120</t>
  </si>
  <si>
    <t>이민수</t>
  </si>
  <si>
    <t>서울시 강북구</t>
  </si>
  <si>
    <t>N-082</t>
  </si>
  <si>
    <t>김병훈</t>
  </si>
  <si>
    <t>대전시 대덕구</t>
  </si>
  <si>
    <t>S-035</t>
  </si>
  <si>
    <t>최주영</t>
  </si>
  <si>
    <t>인천시 남동구</t>
  </si>
  <si>
    <t>M-072</t>
  </si>
  <si>
    <t>길미라</t>
  </si>
  <si>
    <t>서울시 성북구</t>
  </si>
  <si>
    <t>S-141</t>
  </si>
  <si>
    <t>나태후</t>
  </si>
  <si>
    <t>경기도 김포시</t>
  </si>
  <si>
    <t>N-033</t>
  </si>
  <si>
    <t>전영태</t>
  </si>
  <si>
    <t>경기도 고양시</t>
  </si>
  <si>
    <t>M-037</t>
  </si>
  <si>
    <t>조영선</t>
  </si>
  <si>
    <t>강원도 춘천시</t>
  </si>
  <si>
    <t>A-028</t>
  </si>
  <si>
    <t>박민혜</t>
  </si>
  <si>
    <t>서울시 마포구</t>
  </si>
  <si>
    <t>학과코드</t>
  </si>
  <si>
    <t>S</t>
  </si>
  <si>
    <t>N</t>
  </si>
  <si>
    <t>M</t>
  </si>
  <si>
    <t>학 과 명</t>
  </si>
  <si>
    <t>소프트웨어</t>
  </si>
  <si>
    <t>네트워크</t>
  </si>
  <si>
    <t>멀티미디어</t>
  </si>
  <si>
    <t>[표1]</t>
    <phoneticPr fontId="1" type="noConversion"/>
  </si>
  <si>
    <t>모델별 매출현황</t>
    <phoneticPr fontId="1" type="noConversion"/>
  </si>
  <si>
    <t>[표2]</t>
    <phoneticPr fontId="1" type="noConversion"/>
  </si>
  <si>
    <t>해외연수여행</t>
    <phoneticPr fontId="1" type="noConversion"/>
  </si>
  <si>
    <t>모델코드</t>
    <phoneticPr fontId="1" type="noConversion"/>
  </si>
  <si>
    <t>분류</t>
    <phoneticPr fontId="1" type="noConversion"/>
  </si>
  <si>
    <t>매출액</t>
    <phoneticPr fontId="1" type="noConversion"/>
  </si>
  <si>
    <t>이름</t>
    <phoneticPr fontId="1" type="noConversion"/>
  </si>
  <si>
    <t>여행권역</t>
    <phoneticPr fontId="1" type="noConversion"/>
  </si>
  <si>
    <t>출발일자</t>
    <phoneticPr fontId="1" type="noConversion"/>
  </si>
  <si>
    <t>출발요일</t>
    <phoneticPr fontId="1" type="noConversion"/>
  </si>
  <si>
    <t>MP-12AD</t>
    <phoneticPr fontId="1" type="noConversion"/>
  </si>
  <si>
    <t>국내</t>
    <phoneticPr fontId="1" type="noConversion"/>
  </si>
  <si>
    <t>배정현</t>
    <phoneticPr fontId="1" type="noConversion"/>
  </si>
  <si>
    <t>유럽</t>
    <phoneticPr fontId="1" type="noConversion"/>
  </si>
  <si>
    <t>TH-25LD</t>
    <phoneticPr fontId="1" type="noConversion"/>
  </si>
  <si>
    <t>국외</t>
    <phoneticPr fontId="1" type="noConversion"/>
  </si>
  <si>
    <t>홍인영</t>
  </si>
  <si>
    <t>동남아시아</t>
    <phoneticPr fontId="1" type="noConversion"/>
  </si>
  <si>
    <t>DC-72TG</t>
    <phoneticPr fontId="1" type="noConversion"/>
  </si>
  <si>
    <t>장영주</t>
    <phoneticPr fontId="1" type="noConversion"/>
  </si>
  <si>
    <t>TH-81BE</t>
    <phoneticPr fontId="1" type="noConversion"/>
  </si>
  <si>
    <t>윤정희</t>
    <phoneticPr fontId="1" type="noConversion"/>
  </si>
  <si>
    <t>북아메리카</t>
    <phoneticPr fontId="1" type="noConversion"/>
  </si>
  <si>
    <t>MP-33PA</t>
    <phoneticPr fontId="1" type="noConversion"/>
  </si>
  <si>
    <t>오동철</t>
    <phoneticPr fontId="1" type="noConversion"/>
  </si>
  <si>
    <t>DC-94SN</t>
    <phoneticPr fontId="1" type="noConversion"/>
  </si>
  <si>
    <t>양형석</t>
    <phoneticPr fontId="1" type="noConversion"/>
  </si>
  <si>
    <t>전조훈</t>
    <phoneticPr fontId="1" type="noConversion"/>
  </si>
  <si>
    <t>&lt;판매단가표&gt;</t>
    <phoneticPr fontId="1" type="noConversion"/>
  </si>
  <si>
    <t>(단위 : 천원)</t>
    <phoneticPr fontId="1" type="noConversion"/>
  </si>
  <si>
    <t>유연아</t>
  </si>
  <si>
    <t>코드</t>
    <phoneticPr fontId="1" type="noConversion"/>
  </si>
  <si>
    <t>MP</t>
    <phoneticPr fontId="1" type="noConversion"/>
  </si>
  <si>
    <t>TH</t>
    <phoneticPr fontId="1" type="noConversion"/>
  </si>
  <si>
    <t>DC</t>
    <phoneticPr fontId="1" type="noConversion"/>
  </si>
  <si>
    <t>박진만</t>
    <phoneticPr fontId="1" type="noConversion"/>
  </si>
  <si>
    <t>판매단가</t>
    <phoneticPr fontId="1" type="noConversion"/>
  </si>
  <si>
    <t>김유형</t>
    <phoneticPr fontId="1" type="noConversion"/>
  </si>
  <si>
    <t>[표3]</t>
    <phoneticPr fontId="1" type="noConversion"/>
  </si>
  <si>
    <t>신입사원 채용결과</t>
    <phoneticPr fontId="1" type="noConversion"/>
  </si>
  <si>
    <t>[표4]</t>
    <phoneticPr fontId="1" type="noConversion"/>
  </si>
  <si>
    <t>국가별 강수량</t>
    <phoneticPr fontId="1" type="noConversion"/>
  </si>
  <si>
    <t>사원번호</t>
    <phoneticPr fontId="1" type="noConversion"/>
  </si>
  <si>
    <t>희망부서</t>
    <phoneticPr fontId="1" type="noConversion"/>
  </si>
  <si>
    <t>입사시험</t>
    <phoneticPr fontId="1" type="noConversion"/>
  </si>
  <si>
    <t>국가</t>
    <phoneticPr fontId="1" type="noConversion"/>
  </si>
  <si>
    <t>수도</t>
    <phoneticPr fontId="1" type="noConversion"/>
  </si>
  <si>
    <t>강수량(mm)</t>
    <phoneticPr fontId="1" type="noConversion"/>
  </si>
  <si>
    <t>지역</t>
    <phoneticPr fontId="1" type="noConversion"/>
  </si>
  <si>
    <t>A990101</t>
    <phoneticPr fontId="1" type="noConversion"/>
  </si>
  <si>
    <t>영업부</t>
    <phoneticPr fontId="1" type="noConversion"/>
  </si>
  <si>
    <t>Korea</t>
    <phoneticPr fontId="1" type="noConversion"/>
  </si>
  <si>
    <t>Seoul</t>
    <phoneticPr fontId="1" type="noConversion"/>
  </si>
  <si>
    <t>A990102</t>
  </si>
  <si>
    <t>기획부</t>
    <phoneticPr fontId="1" type="noConversion"/>
  </si>
  <si>
    <t>Portugal</t>
    <phoneticPr fontId="1" type="noConversion"/>
  </si>
  <si>
    <t>Risbon</t>
    <phoneticPr fontId="1" type="noConversion"/>
  </si>
  <si>
    <t>A990103</t>
  </si>
  <si>
    <t>생산부</t>
    <phoneticPr fontId="1" type="noConversion"/>
  </si>
  <si>
    <t>Spain</t>
    <phoneticPr fontId="1" type="noConversion"/>
  </si>
  <si>
    <t>Madrid</t>
    <phoneticPr fontId="1" type="noConversion"/>
  </si>
  <si>
    <t>A990104</t>
  </si>
  <si>
    <t>관리부</t>
    <phoneticPr fontId="1" type="noConversion"/>
  </si>
  <si>
    <t>Japan</t>
    <phoneticPr fontId="1" type="noConversion"/>
  </si>
  <si>
    <t>Tokyo</t>
    <phoneticPr fontId="1" type="noConversion"/>
  </si>
  <si>
    <t>A990105</t>
  </si>
  <si>
    <t>Greece</t>
    <phoneticPr fontId="1" type="noConversion"/>
  </si>
  <si>
    <t>Athens</t>
    <phoneticPr fontId="1" type="noConversion"/>
  </si>
  <si>
    <t>A990106</t>
  </si>
  <si>
    <t>Cuba</t>
    <phoneticPr fontId="1" type="noConversion"/>
  </si>
  <si>
    <t>Havana</t>
    <phoneticPr fontId="1" type="noConversion"/>
  </si>
  <si>
    <t>Turkey</t>
    <phoneticPr fontId="1" type="noConversion"/>
  </si>
  <si>
    <t>Ankara</t>
    <phoneticPr fontId="1" type="noConversion"/>
  </si>
  <si>
    <t>기획부 평균</t>
    <phoneticPr fontId="1" type="noConversion"/>
  </si>
  <si>
    <t>Morocco</t>
    <phoneticPr fontId="1" type="noConversion"/>
  </si>
  <si>
    <t>Rabat</t>
    <phoneticPr fontId="1" type="noConversion"/>
  </si>
  <si>
    <t>France</t>
    <phoneticPr fontId="1" type="noConversion"/>
  </si>
  <si>
    <t>Paris</t>
    <phoneticPr fontId="1" type="noConversion"/>
  </si>
  <si>
    <t>[표5]</t>
    <phoneticPr fontId="1" type="noConversion"/>
  </si>
  <si>
    <t>아르바이트 20세 이상 채용 결과</t>
    <phoneticPr fontId="1" type="noConversion"/>
  </si>
  <si>
    <t>채용지점</t>
    <phoneticPr fontId="1" type="noConversion"/>
  </si>
  <si>
    <t>생년월일</t>
    <phoneticPr fontId="1" type="noConversion"/>
  </si>
  <si>
    <t>채용여부</t>
    <phoneticPr fontId="1" type="noConversion"/>
  </si>
  <si>
    <t>손지헌</t>
  </si>
  <si>
    <t>용산점</t>
    <phoneticPr fontId="1" type="noConversion"/>
  </si>
  <si>
    <t>서유영</t>
  </si>
  <si>
    <t>강동점</t>
    <phoneticPr fontId="1" type="noConversion"/>
  </si>
  <si>
    <t>이효정</t>
    <phoneticPr fontId="1" type="noConversion"/>
  </si>
  <si>
    <t>도봉점</t>
    <phoneticPr fontId="1" type="noConversion"/>
  </si>
  <si>
    <t>장대은</t>
  </si>
  <si>
    <t>은평점</t>
    <phoneticPr fontId="1" type="noConversion"/>
  </si>
  <si>
    <t>백원영</t>
  </si>
  <si>
    <t>구로점</t>
    <phoneticPr fontId="1" type="noConversion"/>
  </si>
  <si>
    <t>전주현</t>
    <phoneticPr fontId="1" type="noConversion"/>
  </si>
  <si>
    <t>강남점</t>
    <phoneticPr fontId="1" type="noConversion"/>
  </si>
  <si>
    <t>오혜주</t>
  </si>
  <si>
    <t>성북점</t>
    <phoneticPr fontId="1" type="noConversion"/>
  </si>
  <si>
    <t>권연호</t>
  </si>
  <si>
    <t>종로점</t>
    <phoneticPr fontId="1" type="noConversion"/>
  </si>
  <si>
    <t>김준용</t>
    <phoneticPr fontId="1" type="noConversion"/>
  </si>
  <si>
    <t>마포점</t>
    <phoneticPr fontId="1" type="noConversion"/>
  </si>
  <si>
    <t>기준년도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</si>
</sst>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.00_ "/>
    <numFmt numFmtId="177" formatCode="#,##0_ "/>
    <numFmt numFmtId="178" formatCode="mm&quot;월&quot;\ dd&quot;일&quot;"/>
    <numFmt numFmtId="179" formatCode="0\ &quot;이상&quot;"/>
    <numFmt numFmtId="180" formatCode="0\ &quot;미&quot;&quot;만&quot;"/>
    <numFmt numFmtId="181" formatCode="0\ &quot;이&quot;&quot;하&quot;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9"/>
      <color theme="0" tint="-0.499984740745262"/>
      <name val="맑은 고딕"/>
      <family val="2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1" fontId="10" fillId="0" borderId="2" xfId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41" fontId="7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1" fontId="7" fillId="0" borderId="2" xfId="1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0" xfId="0" applyNumberFormat="1" applyFont="1">
      <alignment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0" xfId="0" applyNumberFormat="1" applyFont="1">
      <alignment vertical="center"/>
    </xf>
    <xf numFmtId="176" fontId="7" fillId="0" borderId="2" xfId="1" applyNumberFormat="1" applyFont="1" applyBorder="1" applyAlignment="1">
      <alignment horizontal="right" vertical="center"/>
    </xf>
    <xf numFmtId="21" fontId="7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right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14" fontId="7" fillId="0" borderId="0" xfId="0" applyNumberFormat="1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41" fontId="10" fillId="0" borderId="2" xfId="1" applyFont="1" applyBorder="1">
      <alignment vertical="center"/>
    </xf>
    <xf numFmtId="10" fontId="10" fillId="0" borderId="2" xfId="0" applyNumberFormat="1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6" fontId="10" fillId="0" borderId="2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1" fontId="7" fillId="0" borderId="2" xfId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17">
    <cellStyle name="쉼표 [0]" xfId="1" builtinId="6"/>
    <cellStyle name="쉼표 [0] 10" xfId="12"/>
    <cellStyle name="쉼표 [0] 11" xfId="10"/>
    <cellStyle name="쉼표 [0] 12" xfId="7"/>
    <cellStyle name="쉼표 [0] 2 2" xfId="8"/>
    <cellStyle name="쉼표 [0] 7 2" xfId="6"/>
    <cellStyle name="쉼표 [0] 8" xfId="16"/>
    <cellStyle name="쉼표 [0] 9" xfId="14"/>
    <cellStyle name="표준" xfId="0" builtinId="0"/>
    <cellStyle name="표준 10" xfId="11"/>
    <cellStyle name="표준 11" xfId="9"/>
    <cellStyle name="표준 12" xfId="4"/>
    <cellStyle name="표준 2" xfId="2"/>
    <cellStyle name="표준 2 2 2" xfId="5"/>
    <cellStyle name="표준 8" xfId="15"/>
    <cellStyle name="표준 8 2" xfId="3"/>
    <cellStyle name="표준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ji2\Desktop\05%20&#52572;&#49888;&#44592;&#52636;&#47928;&#51228;\03%2015&#45380;3&#54924;2&#44553;D&#54805;(&#51221;&#45813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ji2\Desktop\05%20&#52572;&#49888;&#44592;&#52636;&#47928;&#51228;\01%2013&#45380;&#49345;&#49884;2&#44553;(&#51221;&#45813;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ji2\Desktop\01%2016&#45380;1&#54924;2&#44553;E&#54805;(&#51221;&#45813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시나리오 요약"/>
      <sheetName val="분석작업-1"/>
      <sheetName val="분석작업-2"/>
      <sheetName val="매크로작업"/>
      <sheetName val="차트작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D3" sqref="D3:D8"/>
    </sheetView>
  </sheetViews>
  <sheetFormatPr defaultColWidth="8.625" defaultRowHeight="16.5"/>
  <cols>
    <col min="1" max="1" width="9.75" style="3" bestFit="1" customWidth="1"/>
    <col min="2" max="2" width="8.625" style="3"/>
    <col min="3" max="3" width="11.125" style="3" bestFit="1" customWidth="1"/>
    <col min="4" max="5" width="8.625" style="3"/>
    <col min="6" max="6" width="9" style="3" bestFit="1" customWidth="1"/>
    <col min="7" max="7" width="11" style="3" bestFit="1" customWidth="1"/>
    <col min="8" max="8" width="11.75" style="3" bestFit="1" customWidth="1"/>
    <col min="9" max="9" width="18.5" style="3" bestFit="1" customWidth="1"/>
    <col min="10" max="16384" width="8.625" style="3"/>
  </cols>
  <sheetData>
    <row r="1" spans="1:9">
      <c r="A1" s="39" t="s">
        <v>667</v>
      </c>
      <c r="B1" s="19" t="s">
        <v>668</v>
      </c>
      <c r="C1" s="9"/>
      <c r="D1" s="9"/>
      <c r="F1" s="4" t="s">
        <v>669</v>
      </c>
      <c r="G1" s="16" t="s">
        <v>670</v>
      </c>
    </row>
    <row r="2" spans="1:9">
      <c r="A2" s="11" t="s">
        <v>671</v>
      </c>
      <c r="B2" s="11" t="s">
        <v>672</v>
      </c>
      <c r="C2" s="11" t="s">
        <v>254</v>
      </c>
      <c r="D2" s="12" t="s">
        <v>673</v>
      </c>
      <c r="F2" s="38" t="s">
        <v>674</v>
      </c>
      <c r="G2" s="38" t="s">
        <v>675</v>
      </c>
      <c r="H2" s="38" t="s">
        <v>676</v>
      </c>
      <c r="I2" s="35" t="s">
        <v>677</v>
      </c>
    </row>
    <row r="3" spans="1:9">
      <c r="A3" s="11" t="s">
        <v>678</v>
      </c>
      <c r="B3" s="11" t="s">
        <v>679</v>
      </c>
      <c r="C3" s="11">
        <v>60</v>
      </c>
      <c r="D3" s="13">
        <f>HLOOKUP(LEFT(A3,2),$B$11:$D$12,2,FALSE)*C3</f>
        <v>24000</v>
      </c>
      <c r="F3" s="38" t="s">
        <v>680</v>
      </c>
      <c r="G3" s="5" t="s">
        <v>681</v>
      </c>
      <c r="H3" s="33">
        <v>44423</v>
      </c>
      <c r="I3" s="31"/>
    </row>
    <row r="4" spans="1:9">
      <c r="A4" s="11" t="s">
        <v>682</v>
      </c>
      <c r="B4" s="11" t="s">
        <v>683</v>
      </c>
      <c r="C4" s="11">
        <v>75</v>
      </c>
      <c r="D4" s="13">
        <f t="shared" ref="D4:D8" si="0">HLOOKUP(LEFT(A4,2),$B$11:$D$12,2,FALSE)*C4</f>
        <v>26250</v>
      </c>
      <c r="F4" s="38" t="s">
        <v>684</v>
      </c>
      <c r="G4" s="5" t="s">
        <v>685</v>
      </c>
      <c r="H4" s="33">
        <v>44429</v>
      </c>
      <c r="I4" s="31"/>
    </row>
    <row r="5" spans="1:9">
      <c r="A5" s="11" t="s">
        <v>686</v>
      </c>
      <c r="B5" s="11" t="s">
        <v>679</v>
      </c>
      <c r="C5" s="11">
        <v>80</v>
      </c>
      <c r="D5" s="13">
        <f t="shared" si="0"/>
        <v>24000</v>
      </c>
      <c r="F5" s="38" t="s">
        <v>687</v>
      </c>
      <c r="G5" s="5" t="s">
        <v>685</v>
      </c>
      <c r="H5" s="33">
        <v>44436</v>
      </c>
      <c r="I5" s="31"/>
    </row>
    <row r="6" spans="1:9">
      <c r="A6" s="11" t="s">
        <v>688</v>
      </c>
      <c r="B6" s="11" t="s">
        <v>683</v>
      </c>
      <c r="C6" s="11">
        <v>70</v>
      </c>
      <c r="D6" s="13">
        <f t="shared" si="0"/>
        <v>24500</v>
      </c>
      <c r="F6" s="38" t="s">
        <v>689</v>
      </c>
      <c r="G6" s="5" t="s">
        <v>690</v>
      </c>
      <c r="H6" s="33">
        <v>44442</v>
      </c>
      <c r="I6" s="31"/>
    </row>
    <row r="7" spans="1:9">
      <c r="A7" s="11" t="s">
        <v>691</v>
      </c>
      <c r="B7" s="11" t="s">
        <v>679</v>
      </c>
      <c r="C7" s="11">
        <v>95</v>
      </c>
      <c r="D7" s="13">
        <f t="shared" si="0"/>
        <v>38000</v>
      </c>
      <c r="F7" s="38" t="s">
        <v>692</v>
      </c>
      <c r="G7" s="5" t="s">
        <v>681</v>
      </c>
      <c r="H7" s="33">
        <v>44449</v>
      </c>
      <c r="I7" s="31"/>
    </row>
    <row r="8" spans="1:9">
      <c r="A8" s="11" t="s">
        <v>693</v>
      </c>
      <c r="B8" s="11" t="s">
        <v>679</v>
      </c>
      <c r="C8" s="11">
        <v>65</v>
      </c>
      <c r="D8" s="13">
        <f t="shared" si="0"/>
        <v>19500</v>
      </c>
      <c r="F8" s="38" t="s">
        <v>694</v>
      </c>
      <c r="G8" s="5" t="s">
        <v>690</v>
      </c>
      <c r="H8" s="33">
        <v>44455</v>
      </c>
      <c r="I8" s="31"/>
    </row>
    <row r="9" spans="1:9">
      <c r="A9" s="9"/>
      <c r="B9" s="9"/>
      <c r="C9" s="9"/>
      <c r="D9" s="9"/>
      <c r="F9" s="38" t="s">
        <v>695</v>
      </c>
      <c r="G9" s="5" t="s">
        <v>690</v>
      </c>
      <c r="H9" s="33">
        <v>44461</v>
      </c>
      <c r="I9" s="31"/>
    </row>
    <row r="10" spans="1:9">
      <c r="A10" s="9" t="s">
        <v>696</v>
      </c>
      <c r="B10" s="9"/>
      <c r="C10" s="9"/>
      <c r="D10" s="20" t="s">
        <v>697</v>
      </c>
      <c r="F10" s="38" t="s">
        <v>698</v>
      </c>
      <c r="G10" s="5" t="s">
        <v>681</v>
      </c>
      <c r="H10" s="33">
        <v>44468</v>
      </c>
      <c r="I10" s="31"/>
    </row>
    <row r="11" spans="1:9">
      <c r="A11" s="11" t="s">
        <v>699</v>
      </c>
      <c r="B11" s="11" t="s">
        <v>700</v>
      </c>
      <c r="C11" s="11" t="s">
        <v>701</v>
      </c>
      <c r="D11" s="11" t="s">
        <v>702</v>
      </c>
      <c r="F11" s="38" t="s">
        <v>703</v>
      </c>
      <c r="G11" s="5" t="s">
        <v>685</v>
      </c>
      <c r="H11" s="33">
        <v>44477</v>
      </c>
      <c r="I11" s="31"/>
    </row>
    <row r="12" spans="1:9">
      <c r="A12" s="11" t="s">
        <v>704</v>
      </c>
      <c r="B12" s="11">
        <v>400</v>
      </c>
      <c r="C12" s="11">
        <v>350</v>
      </c>
      <c r="D12" s="11">
        <v>300</v>
      </c>
      <c r="F12" s="38" t="s">
        <v>705</v>
      </c>
      <c r="G12" s="5" t="s">
        <v>681</v>
      </c>
      <c r="H12" s="33">
        <v>44483</v>
      </c>
      <c r="I12" s="31"/>
    </row>
    <row r="14" spans="1:9">
      <c r="A14" s="4" t="s">
        <v>706</v>
      </c>
      <c r="B14" s="16" t="s">
        <v>707</v>
      </c>
      <c r="F14" s="4" t="s">
        <v>708</v>
      </c>
      <c r="G14" s="16" t="s">
        <v>709</v>
      </c>
    </row>
    <row r="15" spans="1:9">
      <c r="A15" s="38" t="s">
        <v>710</v>
      </c>
      <c r="B15" s="38" t="s">
        <v>711</v>
      </c>
      <c r="C15" s="38" t="s">
        <v>712</v>
      </c>
      <c r="F15" s="38" t="s">
        <v>713</v>
      </c>
      <c r="G15" s="38" t="s">
        <v>714</v>
      </c>
      <c r="H15" s="38" t="s">
        <v>715</v>
      </c>
      <c r="I15" s="35" t="s">
        <v>716</v>
      </c>
    </row>
    <row r="16" spans="1:9">
      <c r="A16" s="38" t="s">
        <v>717</v>
      </c>
      <c r="B16" s="38" t="s">
        <v>718</v>
      </c>
      <c r="C16" s="38">
        <v>85</v>
      </c>
      <c r="F16" s="38" t="s">
        <v>719</v>
      </c>
      <c r="G16" s="38" t="s">
        <v>720</v>
      </c>
      <c r="H16" s="36">
        <v>1386</v>
      </c>
      <c r="I16" s="38"/>
    </row>
    <row r="17" spans="1:9">
      <c r="A17" s="38" t="s">
        <v>721</v>
      </c>
      <c r="B17" s="38" t="s">
        <v>722</v>
      </c>
      <c r="C17" s="38">
        <v>97</v>
      </c>
      <c r="F17" s="38" t="s">
        <v>723</v>
      </c>
      <c r="G17" s="38" t="s">
        <v>724</v>
      </c>
      <c r="H17" s="36">
        <v>700</v>
      </c>
      <c r="I17" s="38"/>
    </row>
    <row r="18" spans="1:9">
      <c r="A18" s="38" t="s">
        <v>725</v>
      </c>
      <c r="B18" s="38" t="s">
        <v>726</v>
      </c>
      <c r="C18" s="38">
        <v>88</v>
      </c>
      <c r="F18" s="38" t="s">
        <v>727</v>
      </c>
      <c r="G18" s="38" t="s">
        <v>728</v>
      </c>
      <c r="H18" s="36">
        <v>370</v>
      </c>
      <c r="I18" s="38"/>
    </row>
    <row r="19" spans="1:9">
      <c r="A19" s="38" t="s">
        <v>729</v>
      </c>
      <c r="B19" s="38" t="s">
        <v>730</v>
      </c>
      <c r="C19" s="38">
        <v>67</v>
      </c>
      <c r="F19" s="38" t="s">
        <v>731</v>
      </c>
      <c r="G19" s="38" t="s">
        <v>732</v>
      </c>
      <c r="H19" s="36">
        <v>1405</v>
      </c>
      <c r="I19" s="38"/>
    </row>
    <row r="20" spans="1:9">
      <c r="A20" s="38" t="s">
        <v>733</v>
      </c>
      <c r="B20" s="38" t="s">
        <v>722</v>
      </c>
      <c r="C20" s="38">
        <v>82</v>
      </c>
      <c r="F20" s="38" t="s">
        <v>734</v>
      </c>
      <c r="G20" s="38" t="s">
        <v>735</v>
      </c>
      <c r="H20" s="36">
        <v>156</v>
      </c>
      <c r="I20" s="38"/>
    </row>
    <row r="21" spans="1:9">
      <c r="A21" s="38" t="s">
        <v>736</v>
      </c>
      <c r="B21" s="38" t="s">
        <v>718</v>
      </c>
      <c r="C21" s="38">
        <v>92</v>
      </c>
      <c r="F21" s="38" t="s">
        <v>737</v>
      </c>
      <c r="G21" s="38" t="s">
        <v>738</v>
      </c>
      <c r="H21" s="36">
        <v>594</v>
      </c>
      <c r="I21" s="38"/>
    </row>
    <row r="22" spans="1:9">
      <c r="F22" s="38" t="s">
        <v>739</v>
      </c>
      <c r="G22" s="38" t="s">
        <v>740</v>
      </c>
      <c r="H22" s="36">
        <v>1230</v>
      </c>
      <c r="I22" s="38"/>
    </row>
    <row r="23" spans="1:9">
      <c r="A23" s="22"/>
      <c r="B23" s="52" t="s">
        <v>741</v>
      </c>
      <c r="C23" s="52"/>
      <c r="F23" s="38" t="s">
        <v>742</v>
      </c>
      <c r="G23" s="38" t="s">
        <v>743</v>
      </c>
      <c r="H23" s="36">
        <v>412</v>
      </c>
      <c r="I23" s="38"/>
    </row>
    <row r="24" spans="1:9">
      <c r="A24" s="38"/>
      <c r="B24" s="53"/>
      <c r="C24" s="53"/>
      <c r="F24" s="38" t="s">
        <v>744</v>
      </c>
      <c r="G24" s="38" t="s">
        <v>745</v>
      </c>
      <c r="H24" s="36">
        <v>1240</v>
      </c>
      <c r="I24" s="38"/>
    </row>
    <row r="26" spans="1:9">
      <c r="A26" s="4" t="s">
        <v>746</v>
      </c>
      <c r="B26" s="16" t="s">
        <v>747</v>
      </c>
    </row>
    <row r="27" spans="1:9">
      <c r="A27" s="38" t="s">
        <v>278</v>
      </c>
      <c r="B27" s="38" t="s">
        <v>748</v>
      </c>
      <c r="C27" s="38" t="s">
        <v>749</v>
      </c>
      <c r="D27" s="35" t="s">
        <v>750</v>
      </c>
    </row>
    <row r="28" spans="1:9">
      <c r="A28" s="38" t="s">
        <v>751</v>
      </c>
      <c r="B28" s="38" t="s">
        <v>752</v>
      </c>
      <c r="C28" s="33">
        <v>37435</v>
      </c>
      <c r="D28" s="38"/>
    </row>
    <row r="29" spans="1:9">
      <c r="A29" s="38" t="s">
        <v>753</v>
      </c>
      <c r="B29" s="38" t="s">
        <v>754</v>
      </c>
      <c r="C29" s="33">
        <v>35879</v>
      </c>
      <c r="D29" s="38"/>
    </row>
    <row r="30" spans="1:9">
      <c r="A30" s="38" t="s">
        <v>755</v>
      </c>
      <c r="B30" s="38" t="s">
        <v>756</v>
      </c>
      <c r="C30" s="33">
        <v>36450</v>
      </c>
      <c r="D30" s="38"/>
    </row>
    <row r="31" spans="1:9">
      <c r="A31" s="38" t="s">
        <v>757</v>
      </c>
      <c r="B31" s="38" t="s">
        <v>758</v>
      </c>
      <c r="C31" s="33">
        <v>37246</v>
      </c>
      <c r="D31" s="38"/>
    </row>
    <row r="32" spans="1:9">
      <c r="A32" s="38" t="s">
        <v>759</v>
      </c>
      <c r="B32" s="38" t="s">
        <v>760</v>
      </c>
      <c r="C32" s="33">
        <v>37354</v>
      </c>
      <c r="D32" s="38"/>
    </row>
    <row r="33" spans="1:4">
      <c r="A33" s="38" t="s">
        <v>761</v>
      </c>
      <c r="B33" s="38" t="s">
        <v>762</v>
      </c>
      <c r="C33" s="33">
        <v>37126</v>
      </c>
      <c r="D33" s="38"/>
    </row>
    <row r="34" spans="1:4">
      <c r="A34" s="38" t="s">
        <v>763</v>
      </c>
      <c r="B34" s="38" t="s">
        <v>764</v>
      </c>
      <c r="C34" s="33">
        <v>35436</v>
      </c>
      <c r="D34" s="38"/>
    </row>
    <row r="35" spans="1:4">
      <c r="A35" s="38" t="s">
        <v>765</v>
      </c>
      <c r="B35" s="38" t="s">
        <v>766</v>
      </c>
      <c r="C35" s="33">
        <v>37298</v>
      </c>
      <c r="D35" s="38"/>
    </row>
    <row r="36" spans="1:4">
      <c r="A36" s="38" t="s">
        <v>767</v>
      </c>
      <c r="B36" s="38" t="s">
        <v>768</v>
      </c>
      <c r="C36" s="33">
        <v>36129</v>
      </c>
      <c r="D36" s="38"/>
    </row>
    <row r="38" spans="1:4">
      <c r="A38" s="22" t="s">
        <v>769</v>
      </c>
      <c r="B38" s="38">
        <v>2021</v>
      </c>
    </row>
  </sheetData>
  <mergeCells count="2">
    <mergeCell ref="B23:C23"/>
    <mergeCell ref="B24:C24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0" workbookViewId="0">
      <selection activeCell="D15" sqref="D15"/>
    </sheetView>
  </sheetViews>
  <sheetFormatPr defaultColWidth="8.625" defaultRowHeight="16.5"/>
  <cols>
    <col min="1" max="3" width="9" style="3" customWidth="1"/>
    <col min="4" max="4" width="10.125" style="3" bestFit="1" customWidth="1"/>
    <col min="5" max="6" width="9" style="3" customWidth="1"/>
    <col min="7" max="7" width="8.625" style="3"/>
    <col min="8" max="9" width="9" style="3" customWidth="1"/>
    <col min="10" max="10" width="9.125" style="3" bestFit="1" customWidth="1"/>
    <col min="11" max="13" width="8.625" style="3"/>
    <col min="14" max="14" width="9.875" style="3" bestFit="1" customWidth="1"/>
    <col min="15" max="16384" width="8.625" style="3"/>
  </cols>
  <sheetData>
    <row r="1" spans="1:10">
      <c r="A1" s="1" t="s">
        <v>98</v>
      </c>
      <c r="B1" s="16" t="s">
        <v>99</v>
      </c>
      <c r="F1" s="4" t="s">
        <v>100</v>
      </c>
      <c r="G1" s="16" t="s">
        <v>101</v>
      </c>
    </row>
    <row r="2" spans="1:10">
      <c r="A2" s="38" t="s">
        <v>97</v>
      </c>
      <c r="B2" s="38" t="s">
        <v>102</v>
      </c>
      <c r="C2" s="38" t="s">
        <v>103</v>
      </c>
      <c r="D2" s="38" t="s">
        <v>104</v>
      </c>
      <c r="F2" s="38" t="s">
        <v>105</v>
      </c>
      <c r="G2" s="38" t="s">
        <v>106</v>
      </c>
      <c r="H2" s="38" t="s">
        <v>107</v>
      </c>
      <c r="I2" s="38" t="s">
        <v>108</v>
      </c>
      <c r="J2" s="38" t="s">
        <v>109</v>
      </c>
    </row>
    <row r="3" spans="1:10">
      <c r="A3" s="38" t="s">
        <v>110</v>
      </c>
      <c r="B3" s="38" t="s">
        <v>111</v>
      </c>
      <c r="C3" s="38" t="s">
        <v>112</v>
      </c>
      <c r="D3" s="38">
        <v>86</v>
      </c>
      <c r="F3" s="38" t="s">
        <v>113</v>
      </c>
      <c r="G3" s="38" t="s">
        <v>114</v>
      </c>
      <c r="H3" s="36">
        <v>63545</v>
      </c>
      <c r="I3" s="36">
        <v>70535</v>
      </c>
      <c r="J3" s="36">
        <f>SUM(H3:I3)</f>
        <v>134080</v>
      </c>
    </row>
    <row r="4" spans="1:10">
      <c r="A4" s="38" t="s">
        <v>89</v>
      </c>
      <c r="B4" s="38" t="s">
        <v>115</v>
      </c>
      <c r="C4" s="38" t="s">
        <v>116</v>
      </c>
      <c r="D4" s="38">
        <v>91</v>
      </c>
      <c r="F4" s="38" t="s">
        <v>117</v>
      </c>
      <c r="G4" s="38" t="s">
        <v>118</v>
      </c>
      <c r="H4" s="36">
        <v>41981</v>
      </c>
      <c r="I4" s="36">
        <v>40396</v>
      </c>
      <c r="J4" s="36">
        <f t="shared" ref="J4:J10" si="0">SUM(H4:I4)</f>
        <v>82377</v>
      </c>
    </row>
    <row r="5" spans="1:10">
      <c r="A5" s="38" t="s">
        <v>90</v>
      </c>
      <c r="B5" s="38" t="s">
        <v>119</v>
      </c>
      <c r="C5" s="38" t="s">
        <v>120</v>
      </c>
      <c r="D5" s="38">
        <v>75</v>
      </c>
      <c r="F5" s="38" t="s">
        <v>121</v>
      </c>
      <c r="G5" s="38" t="s">
        <v>122</v>
      </c>
      <c r="H5" s="36">
        <v>38517</v>
      </c>
      <c r="I5" s="36">
        <v>36206</v>
      </c>
      <c r="J5" s="36">
        <f t="shared" si="0"/>
        <v>74723</v>
      </c>
    </row>
    <row r="6" spans="1:10">
      <c r="A6" s="38" t="s">
        <v>91</v>
      </c>
      <c r="B6" s="38" t="s">
        <v>123</v>
      </c>
      <c r="C6" s="38" t="s">
        <v>124</v>
      </c>
      <c r="D6" s="38">
        <v>69</v>
      </c>
      <c r="F6" s="38" t="s">
        <v>125</v>
      </c>
      <c r="G6" s="38" t="s">
        <v>126</v>
      </c>
      <c r="H6" s="36">
        <v>57134</v>
      </c>
      <c r="I6" s="36">
        <v>53706</v>
      </c>
      <c r="J6" s="36">
        <f t="shared" si="0"/>
        <v>110840</v>
      </c>
    </row>
    <row r="7" spans="1:10">
      <c r="A7" s="38" t="s">
        <v>92</v>
      </c>
      <c r="B7" s="38" t="s">
        <v>127</v>
      </c>
      <c r="C7" s="38" t="s">
        <v>128</v>
      </c>
      <c r="D7" s="38">
        <v>95</v>
      </c>
      <c r="F7" s="38" t="s">
        <v>129</v>
      </c>
      <c r="G7" s="38" t="s">
        <v>130</v>
      </c>
      <c r="H7" s="36">
        <v>67012</v>
      </c>
      <c r="I7" s="36">
        <v>74383</v>
      </c>
      <c r="J7" s="36">
        <f t="shared" si="0"/>
        <v>141395</v>
      </c>
    </row>
    <row r="8" spans="1:10">
      <c r="A8" s="38" t="s">
        <v>93</v>
      </c>
      <c r="B8" s="38" t="s">
        <v>131</v>
      </c>
      <c r="C8" s="38" t="s">
        <v>132</v>
      </c>
      <c r="D8" s="38">
        <v>82</v>
      </c>
      <c r="F8" s="38" t="s">
        <v>133</v>
      </c>
      <c r="G8" s="38" t="s">
        <v>134</v>
      </c>
      <c r="H8" s="36">
        <v>50679</v>
      </c>
      <c r="I8" s="36">
        <v>47638</v>
      </c>
      <c r="J8" s="36">
        <f t="shared" si="0"/>
        <v>98317</v>
      </c>
    </row>
    <row r="9" spans="1:10">
      <c r="A9" s="38" t="s">
        <v>94</v>
      </c>
      <c r="B9" s="38" t="s">
        <v>135</v>
      </c>
      <c r="C9" s="38" t="s">
        <v>116</v>
      </c>
      <c r="D9" s="38">
        <v>79</v>
      </c>
      <c r="F9" s="38" t="s">
        <v>136</v>
      </c>
      <c r="G9" s="38" t="s">
        <v>137</v>
      </c>
      <c r="H9" s="36">
        <v>49660</v>
      </c>
      <c r="I9" s="36">
        <v>53170</v>
      </c>
      <c r="J9" s="36">
        <f t="shared" si="0"/>
        <v>102830</v>
      </c>
    </row>
    <row r="10" spans="1:10">
      <c r="A10" s="56" t="s">
        <v>138</v>
      </c>
      <c r="B10" s="62"/>
      <c r="C10" s="57"/>
      <c r="D10" s="38"/>
      <c r="F10" s="38" t="s">
        <v>139</v>
      </c>
      <c r="G10" s="38" t="s">
        <v>140</v>
      </c>
      <c r="H10" s="36">
        <v>62248</v>
      </c>
      <c r="I10" s="36">
        <v>69095</v>
      </c>
      <c r="J10" s="36">
        <f t="shared" si="0"/>
        <v>131343</v>
      </c>
    </row>
    <row r="12" spans="1:10">
      <c r="A12" s="10" t="s">
        <v>141</v>
      </c>
      <c r="B12" s="19" t="s">
        <v>142</v>
      </c>
      <c r="C12" s="9"/>
      <c r="D12" s="20" t="s">
        <v>143</v>
      </c>
      <c r="G12" s="38" t="s">
        <v>106</v>
      </c>
      <c r="H12" s="52" t="s">
        <v>144</v>
      </c>
      <c r="I12" s="52"/>
      <c r="J12" s="52"/>
    </row>
    <row r="13" spans="1:10">
      <c r="A13" s="11" t="s">
        <v>145</v>
      </c>
      <c r="B13" s="11" t="s">
        <v>146</v>
      </c>
      <c r="C13" s="11" t="s">
        <v>147</v>
      </c>
      <c r="D13" s="12" t="s">
        <v>148</v>
      </c>
      <c r="G13" s="38" t="s">
        <v>130</v>
      </c>
      <c r="H13" s="65"/>
      <c r="I13" s="65"/>
      <c r="J13" s="65"/>
    </row>
    <row r="14" spans="1:10">
      <c r="A14" s="11" t="s">
        <v>149</v>
      </c>
      <c r="B14" s="11" t="s">
        <v>150</v>
      </c>
      <c r="C14" s="13">
        <v>3500</v>
      </c>
      <c r="D14" s="47">
        <f>ROUNDUP(C14*VLOOKUP(A14,$A$22:$B$26,2,FALSE),0)</f>
        <v>88</v>
      </c>
    </row>
    <row r="15" spans="1:10">
      <c r="A15" s="11" t="s">
        <v>151</v>
      </c>
      <c r="B15" s="11" t="s">
        <v>152</v>
      </c>
      <c r="C15" s="13">
        <v>18150</v>
      </c>
      <c r="D15" s="47">
        <f t="shared" ref="D15:D18" si="1">ROUNDUP(C15*VLOOKUP(A15,$A$22:$B$26,2,FALSE),0)</f>
        <v>545</v>
      </c>
    </row>
    <row r="16" spans="1:10">
      <c r="A16" s="11" t="s">
        <v>153</v>
      </c>
      <c r="B16" s="11" t="s">
        <v>154</v>
      </c>
      <c r="C16" s="13">
        <v>475</v>
      </c>
      <c r="D16" s="47">
        <f t="shared" si="1"/>
        <v>8</v>
      </c>
    </row>
    <row r="17" spans="1:9">
      <c r="A17" s="11" t="s">
        <v>155</v>
      </c>
      <c r="B17" s="11" t="s">
        <v>156</v>
      </c>
      <c r="C17" s="13">
        <v>6834</v>
      </c>
      <c r="D17" s="47">
        <f t="shared" si="1"/>
        <v>154</v>
      </c>
      <c r="F17" s="4" t="s">
        <v>157</v>
      </c>
      <c r="G17" s="16" t="s">
        <v>95</v>
      </c>
      <c r="I17" s="17"/>
    </row>
    <row r="18" spans="1:9">
      <c r="A18" s="11" t="s">
        <v>96</v>
      </c>
      <c r="B18" s="11" t="s">
        <v>158</v>
      </c>
      <c r="C18" s="13">
        <v>1622</v>
      </c>
      <c r="D18" s="47">
        <f t="shared" si="1"/>
        <v>21</v>
      </c>
      <c r="F18" s="5" t="s">
        <v>97</v>
      </c>
      <c r="G18" s="5" t="s">
        <v>159</v>
      </c>
      <c r="H18" s="5" t="s">
        <v>160</v>
      </c>
      <c r="I18" s="6" t="s">
        <v>161</v>
      </c>
    </row>
    <row r="19" spans="1:9">
      <c r="A19" s="9"/>
      <c r="B19" s="9"/>
      <c r="C19" s="9"/>
      <c r="D19" s="9"/>
      <c r="F19" s="5">
        <v>324001</v>
      </c>
      <c r="G19" s="5" t="s">
        <v>162</v>
      </c>
      <c r="H19" s="31">
        <v>215</v>
      </c>
      <c r="I19" s="31"/>
    </row>
    <row r="20" spans="1:9">
      <c r="A20" s="67" t="s">
        <v>163</v>
      </c>
      <c r="B20" s="67"/>
      <c r="C20" s="9"/>
      <c r="D20" s="9"/>
      <c r="F20" s="5">
        <v>324002</v>
      </c>
      <c r="G20" s="5" t="s">
        <v>164</v>
      </c>
      <c r="H20" s="31">
        <v>220</v>
      </c>
      <c r="I20" s="31"/>
    </row>
    <row r="21" spans="1:9">
      <c r="A21" s="34" t="s">
        <v>165</v>
      </c>
      <c r="B21" s="34" t="s">
        <v>166</v>
      </c>
      <c r="C21" s="9"/>
      <c r="D21" s="9"/>
      <c r="F21" s="5">
        <v>324003</v>
      </c>
      <c r="G21" s="5" t="s">
        <v>167</v>
      </c>
      <c r="H21" s="31">
        <v>214</v>
      </c>
      <c r="I21" s="31"/>
    </row>
    <row r="22" spans="1:9">
      <c r="A22" s="11" t="s">
        <v>168</v>
      </c>
      <c r="B22" s="48">
        <v>1.4999999999999999E-2</v>
      </c>
      <c r="C22" s="9"/>
      <c r="D22" s="9"/>
      <c r="F22" s="5">
        <v>324004</v>
      </c>
      <c r="G22" s="5" t="s">
        <v>169</v>
      </c>
      <c r="H22" s="31">
        <v>225</v>
      </c>
      <c r="I22" s="31"/>
    </row>
    <row r="23" spans="1:9">
      <c r="A23" s="11" t="s">
        <v>170</v>
      </c>
      <c r="B23" s="48">
        <v>2.5000000000000001E-2</v>
      </c>
      <c r="C23" s="9"/>
      <c r="D23" s="9"/>
      <c r="E23" s="24"/>
      <c r="F23" s="5">
        <v>324005</v>
      </c>
      <c r="G23" s="5" t="s">
        <v>171</v>
      </c>
      <c r="H23" s="31">
        <v>210</v>
      </c>
      <c r="I23" s="31"/>
    </row>
    <row r="24" spans="1:9">
      <c r="A24" s="11" t="s">
        <v>172</v>
      </c>
      <c r="B24" s="49">
        <v>0.03</v>
      </c>
      <c r="C24" s="9"/>
      <c r="D24" s="9"/>
      <c r="E24" s="26"/>
      <c r="F24" s="5">
        <v>324006</v>
      </c>
      <c r="G24" s="5" t="s">
        <v>173</v>
      </c>
      <c r="H24" s="31">
        <v>218</v>
      </c>
      <c r="I24" s="31"/>
    </row>
    <row r="25" spans="1:9">
      <c r="A25" s="11" t="s">
        <v>174</v>
      </c>
      <c r="B25" s="48">
        <v>1.2500000000000001E-2</v>
      </c>
      <c r="C25" s="9"/>
      <c r="D25" s="9"/>
      <c r="E25" s="24"/>
      <c r="F25" s="5">
        <v>324007</v>
      </c>
      <c r="G25" s="5" t="s">
        <v>175</v>
      </c>
      <c r="H25" s="31">
        <v>224</v>
      </c>
      <c r="I25" s="31"/>
    </row>
    <row r="26" spans="1:9">
      <c r="A26" s="11" t="s">
        <v>155</v>
      </c>
      <c r="B26" s="48">
        <v>2.2499999999999999E-2</v>
      </c>
      <c r="C26" s="9"/>
      <c r="D26" s="9"/>
      <c r="F26" s="5">
        <v>324008</v>
      </c>
      <c r="G26" s="5" t="s">
        <v>176</v>
      </c>
      <c r="H26" s="31">
        <v>217</v>
      </c>
      <c r="I26" s="31"/>
    </row>
    <row r="28" spans="1:9">
      <c r="A28" s="4" t="s">
        <v>177</v>
      </c>
      <c r="B28" s="16" t="s">
        <v>178</v>
      </c>
    </row>
    <row r="29" spans="1:9">
      <c r="A29" s="38" t="s">
        <v>179</v>
      </c>
      <c r="B29" s="38" t="s">
        <v>180</v>
      </c>
    </row>
    <row r="30" spans="1:9">
      <c r="A30" s="38" t="s">
        <v>181</v>
      </c>
      <c r="B30" s="27">
        <v>1213.9100000000001</v>
      </c>
    </row>
    <row r="31" spans="1:9">
      <c r="A31" s="38" t="s">
        <v>182</v>
      </c>
      <c r="B31" s="27">
        <v>915.52</v>
      </c>
    </row>
    <row r="32" spans="1:9">
      <c r="A32" s="38" t="s">
        <v>183</v>
      </c>
      <c r="B32" s="27">
        <v>1591.79</v>
      </c>
    </row>
    <row r="33" spans="1:4">
      <c r="A33" s="38" t="s">
        <v>184</v>
      </c>
      <c r="B33" s="27">
        <v>990.44</v>
      </c>
      <c r="D33" s="35" t="s">
        <v>185</v>
      </c>
    </row>
    <row r="34" spans="1:4">
      <c r="A34" s="38" t="s">
        <v>186</v>
      </c>
      <c r="B34" s="27">
        <v>190.58</v>
      </c>
      <c r="C34" s="35" t="s">
        <v>187</v>
      </c>
      <c r="D34" s="38"/>
    </row>
  </sheetData>
  <mergeCells count="4">
    <mergeCell ref="A10:C10"/>
    <mergeCell ref="H12:J12"/>
    <mergeCell ref="H13:J13"/>
    <mergeCell ref="A20:B2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0" workbookViewId="0">
      <selection activeCell="T20" sqref="T20"/>
    </sheetView>
  </sheetViews>
  <sheetFormatPr defaultColWidth="8.625" defaultRowHeight="16.5"/>
  <cols>
    <col min="1" max="1" width="13" style="3" bestFit="1" customWidth="1"/>
    <col min="2" max="2" width="8.625" style="3"/>
    <col min="3" max="3" width="14.125" style="3" bestFit="1" customWidth="1"/>
    <col min="4" max="4" width="10.875" style="3" bestFit="1" customWidth="1"/>
    <col min="5" max="6" width="8.625" style="3"/>
    <col min="7" max="7" width="9.875" style="3" bestFit="1" customWidth="1"/>
    <col min="8" max="8" width="13.25" style="3" bestFit="1" customWidth="1"/>
    <col min="9" max="9" width="16.125" style="3" bestFit="1" customWidth="1"/>
    <col min="10" max="10" width="9.375" style="3" bestFit="1" customWidth="1"/>
    <col min="11" max="16384" width="8.625" style="3"/>
  </cols>
  <sheetData>
    <row r="1" spans="1:10">
      <c r="A1" s="1" t="s">
        <v>280</v>
      </c>
      <c r="B1" s="16" t="s">
        <v>382</v>
      </c>
      <c r="F1" s="4" t="s">
        <v>383</v>
      </c>
      <c r="G1" s="16" t="s">
        <v>384</v>
      </c>
    </row>
    <row r="2" spans="1:10">
      <c r="A2" s="38" t="s">
        <v>385</v>
      </c>
      <c r="B2" s="38" t="s">
        <v>386</v>
      </c>
      <c r="C2" s="38" t="s">
        <v>387</v>
      </c>
      <c r="D2" s="35" t="s">
        <v>388</v>
      </c>
      <c r="F2" s="38" t="s">
        <v>389</v>
      </c>
      <c r="G2" s="38" t="s">
        <v>390</v>
      </c>
      <c r="H2" s="38" t="s">
        <v>391</v>
      </c>
      <c r="I2" s="35" t="s">
        <v>392</v>
      </c>
    </row>
    <row r="3" spans="1:10">
      <c r="A3" s="38" t="s">
        <v>393</v>
      </c>
      <c r="B3" s="38" t="s">
        <v>394</v>
      </c>
      <c r="C3" s="38" t="s">
        <v>395</v>
      </c>
      <c r="D3" s="38"/>
      <c r="F3" s="38" t="s">
        <v>396</v>
      </c>
      <c r="G3" s="38">
        <v>1.73</v>
      </c>
      <c r="H3" s="38">
        <v>70</v>
      </c>
      <c r="I3" s="38"/>
    </row>
    <row r="4" spans="1:10">
      <c r="A4" s="38" t="s">
        <v>397</v>
      </c>
      <c r="B4" s="38" t="s">
        <v>398</v>
      </c>
      <c r="C4" s="38" t="s">
        <v>399</v>
      </c>
      <c r="D4" s="38"/>
      <c r="F4" s="38" t="s">
        <v>400</v>
      </c>
      <c r="G4" s="38">
        <v>1.68</v>
      </c>
      <c r="H4" s="38">
        <v>53</v>
      </c>
      <c r="I4" s="38"/>
    </row>
    <row r="5" spans="1:10">
      <c r="A5" s="38" t="s">
        <v>401</v>
      </c>
      <c r="B5" s="38" t="s">
        <v>402</v>
      </c>
      <c r="C5" s="38" t="s">
        <v>403</v>
      </c>
      <c r="D5" s="38"/>
      <c r="F5" s="38" t="s">
        <v>404</v>
      </c>
      <c r="G5" s="38">
        <v>1.86</v>
      </c>
      <c r="H5" s="38">
        <v>71</v>
      </c>
      <c r="I5" s="38"/>
    </row>
    <row r="6" spans="1:10">
      <c r="A6" s="38" t="s">
        <v>405</v>
      </c>
      <c r="B6" s="38" t="s">
        <v>406</v>
      </c>
      <c r="C6" s="38" t="s">
        <v>407</v>
      </c>
      <c r="D6" s="38"/>
      <c r="F6" s="38" t="s">
        <v>408</v>
      </c>
      <c r="G6" s="38">
        <v>1.61</v>
      </c>
      <c r="H6" s="38">
        <v>65</v>
      </c>
      <c r="I6" s="38"/>
    </row>
    <row r="7" spans="1:10">
      <c r="A7" s="38" t="s">
        <v>393</v>
      </c>
      <c r="B7" s="38" t="s">
        <v>409</v>
      </c>
      <c r="C7" s="38" t="s">
        <v>410</v>
      </c>
      <c r="D7" s="38"/>
      <c r="F7" s="38" t="s">
        <v>411</v>
      </c>
      <c r="G7" s="38">
        <v>1.75</v>
      </c>
      <c r="H7" s="38">
        <v>71</v>
      </c>
      <c r="I7" s="38"/>
    </row>
    <row r="8" spans="1:10">
      <c r="A8" s="38" t="s">
        <v>397</v>
      </c>
      <c r="B8" s="38" t="s">
        <v>412</v>
      </c>
      <c r="C8" s="38" t="s">
        <v>413</v>
      </c>
      <c r="D8" s="38"/>
      <c r="F8" s="38" t="s">
        <v>414</v>
      </c>
      <c r="G8" s="38">
        <v>1.64</v>
      </c>
      <c r="H8" s="38">
        <v>60</v>
      </c>
      <c r="I8" s="38"/>
    </row>
    <row r="9" spans="1:10">
      <c r="A9" s="38" t="s">
        <v>405</v>
      </c>
      <c r="B9" s="38" t="s">
        <v>70</v>
      </c>
      <c r="C9" s="38" t="s">
        <v>415</v>
      </c>
      <c r="D9" s="38"/>
      <c r="F9" s="38" t="s">
        <v>416</v>
      </c>
      <c r="G9" s="38">
        <v>1.57</v>
      </c>
      <c r="H9" s="38">
        <v>62</v>
      </c>
      <c r="I9" s="38"/>
    </row>
    <row r="10" spans="1:10">
      <c r="A10" s="38" t="s">
        <v>401</v>
      </c>
      <c r="B10" s="38" t="s">
        <v>417</v>
      </c>
      <c r="C10" s="38" t="s">
        <v>418</v>
      </c>
      <c r="D10" s="38"/>
      <c r="F10" s="38" t="s">
        <v>419</v>
      </c>
      <c r="G10" s="38">
        <v>1.82</v>
      </c>
      <c r="H10" s="38">
        <v>65</v>
      </c>
      <c r="I10" s="38"/>
    </row>
    <row r="12" spans="1:10">
      <c r="A12" s="10" t="s">
        <v>420</v>
      </c>
      <c r="B12" s="19" t="s">
        <v>421</v>
      </c>
      <c r="C12" s="9"/>
      <c r="D12" s="9"/>
      <c r="E12" s="9"/>
      <c r="F12" s="42" t="s">
        <v>422</v>
      </c>
      <c r="G12" s="9"/>
      <c r="H12" s="9"/>
      <c r="I12" s="9"/>
      <c r="J12" s="9"/>
    </row>
    <row r="13" spans="1:10">
      <c r="A13" s="34" t="s">
        <v>423</v>
      </c>
      <c r="B13" s="34" t="s">
        <v>424</v>
      </c>
      <c r="C13" s="34" t="s">
        <v>425</v>
      </c>
      <c r="D13" s="12" t="s">
        <v>426</v>
      </c>
      <c r="E13" s="9"/>
      <c r="F13" s="34" t="s">
        <v>427</v>
      </c>
      <c r="G13" s="34" t="s">
        <v>428</v>
      </c>
      <c r="H13" s="34" t="s">
        <v>429</v>
      </c>
      <c r="I13" s="34" t="s">
        <v>430</v>
      </c>
      <c r="J13" s="34" t="s">
        <v>431</v>
      </c>
    </row>
    <row r="14" spans="1:10">
      <c r="A14" s="11" t="s">
        <v>432</v>
      </c>
      <c r="B14" s="11" t="s">
        <v>433</v>
      </c>
      <c r="C14" s="11">
        <v>8</v>
      </c>
      <c r="D14" s="13">
        <f>C14*HLOOKUP(A14&amp;RIGHT(B14,1),$G$13:$J$15,3,FALSE)</f>
        <v>6400000</v>
      </c>
      <c r="E14" s="9"/>
      <c r="F14" s="11" t="s">
        <v>434</v>
      </c>
      <c r="G14" s="13">
        <v>700000</v>
      </c>
      <c r="H14" s="13">
        <v>500000</v>
      </c>
      <c r="I14" s="13">
        <v>850000</v>
      </c>
      <c r="J14" s="13">
        <v>600000</v>
      </c>
    </row>
    <row r="15" spans="1:10">
      <c r="A15" s="11" t="s">
        <v>435</v>
      </c>
      <c r="B15" s="11" t="s">
        <v>436</v>
      </c>
      <c r="C15" s="11">
        <v>7</v>
      </c>
      <c r="D15" s="13">
        <f t="shared" ref="D15:D21" si="0">C15*HLOOKUP(A15&amp;RIGHT(B15,1),$G$13:$J$15,3,FALSE)</f>
        <v>6440000</v>
      </c>
      <c r="E15" s="9"/>
      <c r="F15" s="11" t="s">
        <v>437</v>
      </c>
      <c r="G15" s="13">
        <v>920000</v>
      </c>
      <c r="H15" s="13">
        <v>650000</v>
      </c>
      <c r="I15" s="13">
        <v>1200000</v>
      </c>
      <c r="J15" s="13">
        <v>800000</v>
      </c>
    </row>
    <row r="16" spans="1:10">
      <c r="A16" s="11" t="s">
        <v>438</v>
      </c>
      <c r="B16" s="11" t="s">
        <v>439</v>
      </c>
      <c r="C16" s="11">
        <v>5</v>
      </c>
      <c r="D16" s="13">
        <f t="shared" si="0"/>
        <v>4000000</v>
      </c>
      <c r="E16" s="9"/>
      <c r="F16" s="50"/>
      <c r="G16" s="50"/>
      <c r="H16" s="50"/>
      <c r="I16" s="50"/>
      <c r="J16" s="50"/>
    </row>
    <row r="17" spans="1:11">
      <c r="A17" s="11" t="s">
        <v>440</v>
      </c>
      <c r="B17" s="11" t="s">
        <v>441</v>
      </c>
      <c r="C17" s="11">
        <v>9</v>
      </c>
      <c r="D17" s="13">
        <f t="shared" si="0"/>
        <v>5850000</v>
      </c>
      <c r="E17" s="9"/>
      <c r="F17" s="50"/>
      <c r="G17" s="50"/>
      <c r="H17" s="50"/>
      <c r="I17" s="50"/>
      <c r="J17" s="50"/>
    </row>
    <row r="18" spans="1:11">
      <c r="A18" s="11" t="s">
        <v>442</v>
      </c>
      <c r="B18" s="11" t="s">
        <v>443</v>
      </c>
      <c r="C18" s="11">
        <v>4</v>
      </c>
      <c r="D18" s="13">
        <f t="shared" si="0"/>
        <v>4800000</v>
      </c>
      <c r="E18" s="9"/>
      <c r="F18" s="50"/>
      <c r="G18" s="50"/>
      <c r="H18" s="50"/>
      <c r="I18" s="50"/>
      <c r="J18" s="50"/>
    </row>
    <row r="19" spans="1:11">
      <c r="A19" s="11" t="s">
        <v>444</v>
      </c>
      <c r="B19" s="11" t="s">
        <v>443</v>
      </c>
      <c r="C19" s="11">
        <v>8</v>
      </c>
      <c r="D19" s="13">
        <f t="shared" si="0"/>
        <v>7360000</v>
      </c>
      <c r="E19" s="9"/>
      <c r="F19" s="9"/>
      <c r="G19" s="9"/>
      <c r="H19" s="9"/>
      <c r="I19" s="9"/>
      <c r="J19" s="9"/>
    </row>
    <row r="20" spans="1:11">
      <c r="A20" s="11" t="s">
        <v>445</v>
      </c>
      <c r="B20" s="11" t="s">
        <v>441</v>
      </c>
      <c r="C20" s="11">
        <v>6</v>
      </c>
      <c r="D20" s="13">
        <f t="shared" si="0"/>
        <v>3900000</v>
      </c>
      <c r="E20" s="9"/>
      <c r="F20" s="9"/>
      <c r="G20" s="9"/>
      <c r="H20" s="9"/>
      <c r="I20" s="9"/>
      <c r="J20" s="9"/>
    </row>
    <row r="21" spans="1:11">
      <c r="A21" s="11" t="s">
        <v>446</v>
      </c>
      <c r="B21" s="11" t="s">
        <v>436</v>
      </c>
      <c r="C21" s="11">
        <v>5</v>
      </c>
      <c r="D21" s="13">
        <f t="shared" si="0"/>
        <v>6000000</v>
      </c>
      <c r="E21" s="9"/>
      <c r="F21" s="9"/>
      <c r="G21" s="9"/>
      <c r="H21" s="9"/>
      <c r="I21" s="9"/>
      <c r="J21" s="9"/>
    </row>
    <row r="23" spans="1:11">
      <c r="A23" s="4" t="s">
        <v>447</v>
      </c>
      <c r="B23" s="16" t="s">
        <v>448</v>
      </c>
      <c r="G23" s="4" t="s">
        <v>71</v>
      </c>
      <c r="H23" s="16" t="s">
        <v>449</v>
      </c>
    </row>
    <row r="24" spans="1:11">
      <c r="A24" s="22" t="s">
        <v>450</v>
      </c>
      <c r="B24" s="22" t="s">
        <v>389</v>
      </c>
      <c r="C24" s="38" t="s">
        <v>451</v>
      </c>
      <c r="D24" s="38" t="s">
        <v>452</v>
      </c>
      <c r="E24" s="38" t="s">
        <v>453</v>
      </c>
      <c r="G24" s="22" t="s">
        <v>454</v>
      </c>
      <c r="H24" s="22" t="s">
        <v>455</v>
      </c>
      <c r="I24" s="22" t="s">
        <v>456</v>
      </c>
      <c r="J24" s="22" t="s">
        <v>457</v>
      </c>
      <c r="K24" s="35" t="s">
        <v>458</v>
      </c>
    </row>
    <row r="25" spans="1:11">
      <c r="A25" s="38" t="s">
        <v>459</v>
      </c>
      <c r="B25" s="38" t="s">
        <v>460</v>
      </c>
      <c r="C25" s="38">
        <v>90</v>
      </c>
      <c r="D25" s="38">
        <v>95</v>
      </c>
      <c r="E25" s="38">
        <v>92</v>
      </c>
      <c r="G25" s="41">
        <v>44206</v>
      </c>
      <c r="H25" s="38" t="s">
        <v>461</v>
      </c>
      <c r="I25" s="38" t="s">
        <v>462</v>
      </c>
      <c r="J25" s="36">
        <v>12000</v>
      </c>
      <c r="K25" s="38"/>
    </row>
    <row r="26" spans="1:11">
      <c r="A26" s="38" t="s">
        <v>463</v>
      </c>
      <c r="B26" s="38" t="s">
        <v>464</v>
      </c>
      <c r="C26" s="38">
        <v>80</v>
      </c>
      <c r="D26" s="38">
        <v>85</v>
      </c>
      <c r="E26" s="38">
        <v>90</v>
      </c>
      <c r="G26" s="41">
        <v>44208</v>
      </c>
      <c r="H26" s="38" t="s">
        <v>465</v>
      </c>
      <c r="I26" s="38" t="s">
        <v>466</v>
      </c>
      <c r="J26" s="36">
        <v>11000</v>
      </c>
      <c r="K26" s="38"/>
    </row>
    <row r="27" spans="1:11">
      <c r="A27" s="38" t="s">
        <v>467</v>
      </c>
      <c r="B27" s="38" t="s">
        <v>468</v>
      </c>
      <c r="C27" s="38">
        <v>84</v>
      </c>
      <c r="D27" s="38">
        <v>91</v>
      </c>
      <c r="E27" s="38">
        <v>86</v>
      </c>
      <c r="G27" s="41">
        <v>44232</v>
      </c>
      <c r="H27" s="38" t="s">
        <v>469</v>
      </c>
      <c r="I27" s="38" t="s">
        <v>470</v>
      </c>
      <c r="J27" s="36">
        <v>12000</v>
      </c>
      <c r="K27" s="38"/>
    </row>
    <row r="28" spans="1:11">
      <c r="A28" s="38" t="s">
        <v>471</v>
      </c>
      <c r="B28" s="38" t="s">
        <v>472</v>
      </c>
      <c r="C28" s="38">
        <v>88</v>
      </c>
      <c r="D28" s="38">
        <v>83</v>
      </c>
      <c r="E28" s="38">
        <v>82</v>
      </c>
      <c r="G28" s="41">
        <v>44240</v>
      </c>
      <c r="H28" s="38" t="s">
        <v>473</v>
      </c>
      <c r="I28" s="38" t="s">
        <v>474</v>
      </c>
      <c r="J28" s="36">
        <v>11000</v>
      </c>
      <c r="K28" s="38"/>
    </row>
    <row r="29" spans="1:11">
      <c r="A29" s="38" t="s">
        <v>475</v>
      </c>
      <c r="B29" s="38" t="s">
        <v>476</v>
      </c>
      <c r="C29" s="38">
        <v>92</v>
      </c>
      <c r="D29" s="38">
        <v>94</v>
      </c>
      <c r="E29" s="38">
        <v>95</v>
      </c>
      <c r="G29" s="41">
        <v>44267</v>
      </c>
      <c r="H29" s="38" t="s">
        <v>477</v>
      </c>
      <c r="I29" s="38" t="s">
        <v>470</v>
      </c>
      <c r="J29" s="36">
        <v>12000</v>
      </c>
      <c r="K29" s="38"/>
    </row>
    <row r="30" spans="1:11">
      <c r="A30" s="38" t="s">
        <v>478</v>
      </c>
      <c r="B30" s="38" t="s">
        <v>479</v>
      </c>
      <c r="C30" s="38">
        <v>79</v>
      </c>
      <c r="D30" s="38">
        <v>72</v>
      </c>
      <c r="E30" s="38">
        <v>73</v>
      </c>
      <c r="G30" s="41">
        <v>44281</v>
      </c>
      <c r="H30" s="38" t="s">
        <v>480</v>
      </c>
      <c r="I30" s="38" t="s">
        <v>481</v>
      </c>
      <c r="J30" s="36">
        <v>12000</v>
      </c>
      <c r="K30" s="38"/>
    </row>
    <row r="31" spans="1:11">
      <c r="A31" s="38" t="s">
        <v>478</v>
      </c>
      <c r="B31" s="38" t="s">
        <v>482</v>
      </c>
      <c r="C31" s="38">
        <v>90</v>
      </c>
      <c r="D31" s="38">
        <v>83</v>
      </c>
      <c r="E31" s="38">
        <v>86</v>
      </c>
      <c r="G31" s="41">
        <v>44299</v>
      </c>
      <c r="H31" s="38" t="s">
        <v>483</v>
      </c>
      <c r="I31" s="38" t="s">
        <v>481</v>
      </c>
      <c r="J31" s="36">
        <v>12000</v>
      </c>
      <c r="K31" s="38"/>
    </row>
    <row r="32" spans="1:11">
      <c r="A32" s="38" t="s">
        <v>484</v>
      </c>
      <c r="B32" s="38" t="s">
        <v>485</v>
      </c>
      <c r="C32" s="38">
        <v>82</v>
      </c>
      <c r="D32" s="38">
        <v>85</v>
      </c>
      <c r="E32" s="38">
        <v>80</v>
      </c>
      <c r="G32" s="41">
        <v>44308</v>
      </c>
      <c r="H32" s="38" t="s">
        <v>486</v>
      </c>
      <c r="I32" s="38" t="s">
        <v>481</v>
      </c>
      <c r="J32" s="36">
        <v>12000</v>
      </c>
      <c r="K32" s="38"/>
    </row>
    <row r="33" spans="1:11">
      <c r="A33" s="38" t="s">
        <v>487</v>
      </c>
      <c r="B33" s="38" t="s">
        <v>488</v>
      </c>
      <c r="C33" s="38">
        <v>76</v>
      </c>
      <c r="D33" s="38">
        <v>77</v>
      </c>
      <c r="E33" s="38">
        <v>71</v>
      </c>
      <c r="G33" s="41">
        <v>44313</v>
      </c>
      <c r="H33" s="38" t="s">
        <v>489</v>
      </c>
      <c r="I33" s="38" t="s">
        <v>490</v>
      </c>
      <c r="J33" s="36">
        <v>12000</v>
      </c>
      <c r="K33" s="38"/>
    </row>
    <row r="35" spans="1:11">
      <c r="A35" s="37" t="s">
        <v>491</v>
      </c>
    </row>
    <row r="36" spans="1:11">
      <c r="A36" s="38"/>
      <c r="C36" s="52" t="s">
        <v>492</v>
      </c>
      <c r="D36" s="52"/>
      <c r="E36" s="52"/>
    </row>
    <row r="37" spans="1:11">
      <c r="A37" s="38"/>
      <c r="C37" s="53"/>
      <c r="D37" s="53"/>
      <c r="E37" s="53"/>
    </row>
  </sheetData>
  <mergeCells count="2">
    <mergeCell ref="C36:E36"/>
    <mergeCell ref="C37:E3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3" workbookViewId="0">
      <selection activeCell="F16" sqref="F16"/>
    </sheetView>
  </sheetViews>
  <sheetFormatPr defaultColWidth="8.625" defaultRowHeight="16.5"/>
  <cols>
    <col min="1" max="2" width="8.625" style="3"/>
    <col min="3" max="3" width="9.375" style="3" bestFit="1" customWidth="1"/>
    <col min="4" max="4" width="9.125" style="3" bestFit="1" customWidth="1"/>
    <col min="5" max="8" width="8.625" style="3"/>
    <col min="9" max="9" width="14.125" style="3" bestFit="1" customWidth="1"/>
    <col min="10" max="16384" width="8.625" style="3"/>
  </cols>
  <sheetData>
    <row r="1" spans="1:10">
      <c r="A1" s="1" t="s">
        <v>88</v>
      </c>
      <c r="B1" s="16" t="s">
        <v>281</v>
      </c>
      <c r="G1" s="4" t="s">
        <v>1</v>
      </c>
      <c r="H1" s="16" t="s">
        <v>282</v>
      </c>
    </row>
    <row r="2" spans="1:10">
      <c r="A2" s="38" t="s">
        <v>283</v>
      </c>
      <c r="B2" s="38" t="s">
        <v>284</v>
      </c>
      <c r="C2" s="38" t="s">
        <v>285</v>
      </c>
      <c r="D2" s="38" t="s">
        <v>286</v>
      </c>
      <c r="E2" s="38" t="s">
        <v>287</v>
      </c>
      <c r="G2" s="38" t="s">
        <v>17</v>
      </c>
      <c r="H2" s="38" t="s">
        <v>288</v>
      </c>
      <c r="I2" s="38" t="s">
        <v>289</v>
      </c>
      <c r="J2" s="35" t="s">
        <v>279</v>
      </c>
    </row>
    <row r="3" spans="1:10">
      <c r="A3" s="38" t="s">
        <v>291</v>
      </c>
      <c r="B3" s="38" t="s">
        <v>292</v>
      </c>
      <c r="C3" s="38" t="s">
        <v>293</v>
      </c>
      <c r="D3" s="38">
        <v>83</v>
      </c>
      <c r="E3" s="38">
        <v>67</v>
      </c>
      <c r="G3" s="38" t="s">
        <v>294</v>
      </c>
      <c r="H3" s="38" t="s">
        <v>295</v>
      </c>
      <c r="I3" s="38" t="s">
        <v>296</v>
      </c>
      <c r="J3" s="38"/>
    </row>
    <row r="4" spans="1:10">
      <c r="A4" s="38" t="s">
        <v>297</v>
      </c>
      <c r="B4" s="38" t="s">
        <v>298</v>
      </c>
      <c r="C4" s="38" t="s">
        <v>299</v>
      </c>
      <c r="D4" s="38">
        <v>91</v>
      </c>
      <c r="E4" s="38">
        <v>75</v>
      </c>
      <c r="G4" s="38" t="s">
        <v>300</v>
      </c>
      <c r="H4" s="38" t="s">
        <v>301</v>
      </c>
      <c r="I4" s="38" t="s">
        <v>302</v>
      </c>
      <c r="J4" s="38"/>
    </row>
    <row r="5" spans="1:10">
      <c r="A5" s="38" t="s">
        <v>303</v>
      </c>
      <c r="B5" s="38" t="s">
        <v>304</v>
      </c>
      <c r="C5" s="38" t="s">
        <v>293</v>
      </c>
      <c r="D5" s="38">
        <v>88</v>
      </c>
      <c r="E5" s="38">
        <v>83</v>
      </c>
      <c r="G5" s="38" t="s">
        <v>305</v>
      </c>
      <c r="H5" s="38" t="s">
        <v>306</v>
      </c>
      <c r="I5" s="38" t="s">
        <v>307</v>
      </c>
      <c r="J5" s="38"/>
    </row>
    <row r="6" spans="1:10">
      <c r="A6" s="38" t="s">
        <v>308</v>
      </c>
      <c r="B6" s="38" t="s">
        <v>309</v>
      </c>
      <c r="C6" s="38" t="s">
        <v>293</v>
      </c>
      <c r="D6" s="38">
        <v>73</v>
      </c>
      <c r="E6" s="38">
        <v>72</v>
      </c>
      <c r="G6" s="38" t="s">
        <v>310</v>
      </c>
      <c r="H6" s="38" t="s">
        <v>295</v>
      </c>
      <c r="I6" s="38" t="s">
        <v>311</v>
      </c>
      <c r="J6" s="38"/>
    </row>
    <row r="7" spans="1:10">
      <c r="A7" s="38" t="s">
        <v>312</v>
      </c>
      <c r="B7" s="38" t="s">
        <v>313</v>
      </c>
      <c r="C7" s="38" t="s">
        <v>299</v>
      </c>
      <c r="D7" s="38">
        <v>65</v>
      </c>
      <c r="E7" s="38">
        <v>70</v>
      </c>
      <c r="G7" s="38" t="s">
        <v>314</v>
      </c>
      <c r="H7" s="38" t="s">
        <v>315</v>
      </c>
      <c r="I7" s="38" t="s">
        <v>316</v>
      </c>
      <c r="J7" s="38"/>
    </row>
    <row r="8" spans="1:10">
      <c r="A8" s="38" t="s">
        <v>317</v>
      </c>
      <c r="B8" s="38" t="s">
        <v>318</v>
      </c>
      <c r="C8" s="38" t="s">
        <v>293</v>
      </c>
      <c r="D8" s="38">
        <v>94</v>
      </c>
      <c r="E8" s="38">
        <v>98</v>
      </c>
      <c r="G8" s="38" t="s">
        <v>319</v>
      </c>
      <c r="H8" s="38" t="s">
        <v>301</v>
      </c>
      <c r="I8" s="38" t="s">
        <v>320</v>
      </c>
      <c r="J8" s="38"/>
    </row>
    <row r="9" spans="1:10">
      <c r="A9" s="38" t="s">
        <v>321</v>
      </c>
      <c r="B9" s="38" t="s">
        <v>322</v>
      </c>
      <c r="C9" s="38" t="s">
        <v>299</v>
      </c>
      <c r="D9" s="38">
        <v>55</v>
      </c>
      <c r="E9" s="38">
        <v>51</v>
      </c>
      <c r="G9" s="38" t="s">
        <v>323</v>
      </c>
      <c r="H9" s="38" t="s">
        <v>295</v>
      </c>
      <c r="I9" s="38" t="s">
        <v>324</v>
      </c>
      <c r="J9" s="38"/>
    </row>
    <row r="10" spans="1:10">
      <c r="A10" s="38" t="s">
        <v>325</v>
      </c>
      <c r="B10" s="38" t="s">
        <v>326</v>
      </c>
      <c r="C10" s="38" t="s">
        <v>293</v>
      </c>
      <c r="D10" s="38">
        <v>89</v>
      </c>
      <c r="E10" s="38">
        <v>79</v>
      </c>
      <c r="G10" s="38" t="s">
        <v>327</v>
      </c>
      <c r="H10" s="38" t="s">
        <v>306</v>
      </c>
      <c r="I10" s="38" t="s">
        <v>328</v>
      </c>
      <c r="J10" s="38"/>
    </row>
    <row r="11" spans="1:10">
      <c r="A11" s="38" t="s">
        <v>329</v>
      </c>
      <c r="B11" s="38" t="s">
        <v>330</v>
      </c>
      <c r="C11" s="38" t="s">
        <v>299</v>
      </c>
      <c r="D11" s="38">
        <v>90</v>
      </c>
      <c r="E11" s="38">
        <v>84</v>
      </c>
      <c r="G11" s="38" t="s">
        <v>331</v>
      </c>
      <c r="H11" s="38" t="s">
        <v>315</v>
      </c>
      <c r="I11" s="38" t="s">
        <v>332</v>
      </c>
      <c r="J11" s="38"/>
    </row>
    <row r="12" spans="1:10">
      <c r="A12" s="52" t="s">
        <v>333</v>
      </c>
      <c r="B12" s="52"/>
      <c r="C12" s="52"/>
      <c r="D12" s="52"/>
      <c r="E12" s="38"/>
      <c r="G12" s="38" t="s">
        <v>334</v>
      </c>
      <c r="H12" s="38" t="s">
        <v>295</v>
      </c>
      <c r="I12" s="38" t="s">
        <v>335</v>
      </c>
      <c r="J12" s="38"/>
    </row>
    <row r="14" spans="1:10">
      <c r="A14" s="10" t="s">
        <v>336</v>
      </c>
      <c r="B14" s="19" t="s">
        <v>337</v>
      </c>
      <c r="C14" s="9"/>
      <c r="D14" s="9"/>
      <c r="E14" s="9"/>
      <c r="F14" s="9"/>
      <c r="H14" s="4" t="s">
        <v>4</v>
      </c>
      <c r="I14" s="16" t="s">
        <v>338</v>
      </c>
    </row>
    <row r="15" spans="1:10">
      <c r="A15" s="11" t="s">
        <v>339</v>
      </c>
      <c r="B15" s="11" t="s">
        <v>340</v>
      </c>
      <c r="C15" s="11" t="s">
        <v>341</v>
      </c>
      <c r="D15" s="11" t="s">
        <v>342</v>
      </c>
      <c r="E15" s="11" t="s">
        <v>343</v>
      </c>
      <c r="F15" s="12" t="s">
        <v>344</v>
      </c>
      <c r="H15" s="38" t="s">
        <v>345</v>
      </c>
      <c r="I15" s="38" t="s">
        <v>346</v>
      </c>
      <c r="J15" s="35" t="s">
        <v>347</v>
      </c>
    </row>
    <row r="16" spans="1:10">
      <c r="A16" s="11" t="s">
        <v>348</v>
      </c>
      <c r="B16" s="11" t="s">
        <v>349</v>
      </c>
      <c r="C16" s="11" t="s">
        <v>349</v>
      </c>
      <c r="D16" s="11" t="s">
        <v>349</v>
      </c>
      <c r="E16" s="11" t="s">
        <v>349</v>
      </c>
      <c r="F16" s="11" t="str">
        <f>CHOOSE(COUNTA(B16:E16),"25%","50%","75%","100%")</f>
        <v>100%</v>
      </c>
      <c r="H16" s="38" t="s">
        <v>350</v>
      </c>
      <c r="I16" s="33">
        <v>44141</v>
      </c>
      <c r="J16" s="38"/>
    </row>
    <row r="17" spans="1:10">
      <c r="A17" s="11" t="s">
        <v>351</v>
      </c>
      <c r="B17" s="11"/>
      <c r="C17" s="11" t="s">
        <v>349</v>
      </c>
      <c r="D17" s="11" t="s">
        <v>349</v>
      </c>
      <c r="E17" s="11" t="s">
        <v>349</v>
      </c>
      <c r="F17" s="11" t="str">
        <f t="shared" ref="F17:F24" si="0">CHOOSE(COUNTA(B17:E17),"25%","50%","75%","100%")</f>
        <v>75%</v>
      </c>
      <c r="H17" s="38" t="s">
        <v>352</v>
      </c>
      <c r="I17" s="33">
        <v>44141</v>
      </c>
      <c r="J17" s="38"/>
    </row>
    <row r="18" spans="1:10">
      <c r="A18" s="11" t="s">
        <v>353</v>
      </c>
      <c r="B18" s="11" t="s">
        <v>349</v>
      </c>
      <c r="C18" s="11" t="s">
        <v>349</v>
      </c>
      <c r="D18" s="11" t="s">
        <v>349</v>
      </c>
      <c r="E18" s="11" t="s">
        <v>349</v>
      </c>
      <c r="F18" s="11" t="str">
        <f t="shared" si="0"/>
        <v>100%</v>
      </c>
      <c r="H18" s="38" t="s">
        <v>354</v>
      </c>
      <c r="I18" s="33">
        <v>44141</v>
      </c>
      <c r="J18" s="38"/>
    </row>
    <row r="19" spans="1:10">
      <c r="A19" s="11" t="s">
        <v>355</v>
      </c>
      <c r="B19" s="11" t="s">
        <v>349</v>
      </c>
      <c r="C19" s="11"/>
      <c r="D19" s="11" t="s">
        <v>349</v>
      </c>
      <c r="E19" s="11" t="s">
        <v>349</v>
      </c>
      <c r="F19" s="11" t="str">
        <f t="shared" si="0"/>
        <v>75%</v>
      </c>
      <c r="H19" s="38" t="s">
        <v>350</v>
      </c>
      <c r="I19" s="33">
        <v>44170</v>
      </c>
      <c r="J19" s="38"/>
    </row>
    <row r="20" spans="1:10">
      <c r="A20" s="11" t="s">
        <v>356</v>
      </c>
      <c r="B20" s="11" t="s">
        <v>349</v>
      </c>
      <c r="C20" s="11" t="s">
        <v>349</v>
      </c>
      <c r="D20" s="11"/>
      <c r="E20" s="11" t="s">
        <v>349</v>
      </c>
      <c r="F20" s="11" t="str">
        <f t="shared" si="0"/>
        <v>75%</v>
      </c>
      <c r="H20" s="38" t="s">
        <v>352</v>
      </c>
      <c r="I20" s="33">
        <v>44170</v>
      </c>
      <c r="J20" s="38"/>
    </row>
    <row r="21" spans="1:10">
      <c r="A21" s="11" t="s">
        <v>357</v>
      </c>
      <c r="B21" s="11" t="s">
        <v>349</v>
      </c>
      <c r="C21" s="11" t="s">
        <v>349</v>
      </c>
      <c r="D21" s="11" t="s">
        <v>349</v>
      </c>
      <c r="E21" s="11" t="s">
        <v>349</v>
      </c>
      <c r="F21" s="11" t="str">
        <f t="shared" si="0"/>
        <v>100%</v>
      </c>
      <c r="H21" s="38" t="s">
        <v>354</v>
      </c>
      <c r="I21" s="33">
        <v>44170</v>
      </c>
      <c r="J21" s="38"/>
    </row>
    <row r="22" spans="1:10">
      <c r="A22" s="11" t="s">
        <v>358</v>
      </c>
      <c r="B22" s="11" t="s">
        <v>349</v>
      </c>
      <c r="C22" s="11" t="s">
        <v>349</v>
      </c>
      <c r="D22" s="11" t="s">
        <v>349</v>
      </c>
      <c r="E22" s="11" t="s">
        <v>349</v>
      </c>
      <c r="F22" s="11" t="str">
        <f t="shared" si="0"/>
        <v>100%</v>
      </c>
      <c r="H22" s="38" t="s">
        <v>350</v>
      </c>
      <c r="I22" s="33">
        <v>44199</v>
      </c>
      <c r="J22" s="38"/>
    </row>
    <row r="23" spans="1:10">
      <c r="A23" s="11" t="s">
        <v>359</v>
      </c>
      <c r="B23" s="11" t="s">
        <v>349</v>
      </c>
      <c r="C23" s="11"/>
      <c r="D23" s="11" t="s">
        <v>349</v>
      </c>
      <c r="E23" s="11"/>
      <c r="F23" s="11" t="str">
        <f t="shared" si="0"/>
        <v>50%</v>
      </c>
      <c r="H23" s="38" t="s">
        <v>352</v>
      </c>
      <c r="I23" s="33">
        <v>44199</v>
      </c>
      <c r="J23" s="38"/>
    </row>
    <row r="24" spans="1:10">
      <c r="A24" s="11" t="s">
        <v>360</v>
      </c>
      <c r="B24" s="11" t="s">
        <v>349</v>
      </c>
      <c r="C24" s="11" t="s">
        <v>349</v>
      </c>
      <c r="D24" s="11" t="s">
        <v>349</v>
      </c>
      <c r="E24" s="11" t="s">
        <v>349</v>
      </c>
      <c r="F24" s="11" t="str">
        <f t="shared" si="0"/>
        <v>100%</v>
      </c>
      <c r="H24" s="38" t="s">
        <v>354</v>
      </c>
      <c r="I24" s="33">
        <v>44199</v>
      </c>
      <c r="J24" s="38"/>
    </row>
    <row r="26" spans="1:10">
      <c r="A26" s="4" t="s">
        <v>361</v>
      </c>
      <c r="B26" s="16" t="s">
        <v>362</v>
      </c>
    </row>
    <row r="27" spans="1:10">
      <c r="A27" s="38" t="s">
        <v>20</v>
      </c>
      <c r="B27" s="38" t="s">
        <v>285</v>
      </c>
      <c r="C27" s="38" t="s">
        <v>21</v>
      </c>
      <c r="D27" s="38" t="s">
        <v>363</v>
      </c>
      <c r="E27" s="35" t="s">
        <v>364</v>
      </c>
    </row>
    <row r="28" spans="1:10">
      <c r="A28" s="38" t="s">
        <v>365</v>
      </c>
      <c r="B28" s="38" t="s">
        <v>299</v>
      </c>
      <c r="C28" s="36">
        <v>667000</v>
      </c>
      <c r="D28" s="36">
        <v>20010</v>
      </c>
      <c r="E28" s="38"/>
    </row>
    <row r="29" spans="1:10">
      <c r="A29" s="38" t="s">
        <v>366</v>
      </c>
      <c r="B29" s="38" t="s">
        <v>293</v>
      </c>
      <c r="C29" s="36">
        <v>575800</v>
      </c>
      <c r="D29" s="36">
        <v>17274</v>
      </c>
      <c r="E29" s="38"/>
    </row>
    <row r="30" spans="1:10">
      <c r="A30" s="38" t="s">
        <v>367</v>
      </c>
      <c r="B30" s="38" t="s">
        <v>299</v>
      </c>
      <c r="C30" s="36">
        <v>768100</v>
      </c>
      <c r="D30" s="36">
        <v>23043</v>
      </c>
      <c r="E30" s="38"/>
    </row>
    <row r="31" spans="1:10">
      <c r="A31" s="38" t="s">
        <v>368</v>
      </c>
      <c r="B31" s="38" t="s">
        <v>299</v>
      </c>
      <c r="C31" s="36">
        <v>913600</v>
      </c>
      <c r="D31" s="36">
        <v>27408</v>
      </c>
      <c r="E31" s="38"/>
    </row>
    <row r="32" spans="1:10">
      <c r="A32" s="38" t="s">
        <v>369</v>
      </c>
      <c r="B32" s="38" t="s">
        <v>299</v>
      </c>
      <c r="C32" s="36">
        <v>866000</v>
      </c>
      <c r="D32" s="36">
        <v>25980</v>
      </c>
      <c r="E32" s="38"/>
    </row>
    <row r="33" spans="1:5">
      <c r="A33" s="38" t="s">
        <v>370</v>
      </c>
      <c r="B33" s="38" t="s">
        <v>293</v>
      </c>
      <c r="C33" s="36">
        <v>468200</v>
      </c>
      <c r="D33" s="36">
        <v>14046</v>
      </c>
      <c r="E33" s="38"/>
    </row>
    <row r="34" spans="1:5">
      <c r="A34" s="38" t="s">
        <v>371</v>
      </c>
      <c r="B34" s="38" t="s">
        <v>293</v>
      </c>
      <c r="C34" s="36">
        <v>511000</v>
      </c>
      <c r="D34" s="36">
        <v>15330</v>
      </c>
      <c r="E34" s="38"/>
    </row>
    <row r="35" spans="1:5">
      <c r="A35" s="38" t="s">
        <v>372</v>
      </c>
      <c r="B35" s="38" t="s">
        <v>299</v>
      </c>
      <c r="C35" s="36">
        <v>978400</v>
      </c>
      <c r="D35" s="36">
        <v>29352</v>
      </c>
      <c r="E35" s="38"/>
    </row>
    <row r="36" spans="1:5">
      <c r="A36" s="38" t="s">
        <v>373</v>
      </c>
      <c r="B36" s="38" t="s">
        <v>293</v>
      </c>
      <c r="C36" s="36">
        <v>810000</v>
      </c>
      <c r="D36" s="36">
        <v>24300</v>
      </c>
      <c r="E36" s="38"/>
    </row>
    <row r="38" spans="1:5">
      <c r="A38" s="37" t="s">
        <v>374</v>
      </c>
    </row>
    <row r="39" spans="1:5">
      <c r="A39" s="38" t="s">
        <v>375</v>
      </c>
      <c r="B39" s="38">
        <v>1</v>
      </c>
      <c r="C39" s="38">
        <v>3</v>
      </c>
      <c r="D39" s="38">
        <v>5</v>
      </c>
      <c r="E39" s="38">
        <v>7</v>
      </c>
    </row>
    <row r="40" spans="1:5">
      <c r="A40" s="38" t="s">
        <v>5</v>
      </c>
      <c r="B40" s="38" t="s">
        <v>376</v>
      </c>
      <c r="C40" s="38" t="s">
        <v>377</v>
      </c>
      <c r="D40" s="38" t="s">
        <v>378</v>
      </c>
      <c r="E40" s="38" t="s">
        <v>379</v>
      </c>
    </row>
  </sheetData>
  <mergeCells count="1">
    <mergeCell ref="A12:D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" workbookViewId="0">
      <selection activeCell="I3" sqref="I3"/>
    </sheetView>
  </sheetViews>
  <sheetFormatPr defaultColWidth="8.625" defaultRowHeight="16.5"/>
  <cols>
    <col min="1" max="1" width="11" style="3" bestFit="1" customWidth="1"/>
    <col min="2" max="2" width="13" style="3" bestFit="1" customWidth="1"/>
    <col min="3" max="3" width="11.125" style="3" bestFit="1" customWidth="1"/>
    <col min="4" max="5" width="8.625" style="3"/>
    <col min="6" max="6" width="15" style="3" bestFit="1" customWidth="1"/>
    <col min="7" max="7" width="11.125" style="3" bestFit="1" customWidth="1"/>
    <col min="8" max="8" width="9.5" style="3" bestFit="1" customWidth="1"/>
    <col min="9" max="16384" width="8.625" style="3"/>
  </cols>
  <sheetData>
    <row r="1" spans="1:11">
      <c r="A1" s="1" t="s">
        <v>493</v>
      </c>
      <c r="B1" s="16"/>
      <c r="F1" s="10" t="s">
        <v>100</v>
      </c>
      <c r="G1" s="19"/>
      <c r="H1" s="9"/>
      <c r="I1" s="9"/>
      <c r="J1" s="9"/>
      <c r="K1" s="9"/>
    </row>
    <row r="2" spans="1:11">
      <c r="A2" s="38" t="s">
        <v>494</v>
      </c>
      <c r="B2" s="38" t="s">
        <v>495</v>
      </c>
      <c r="C2" s="38" t="s">
        <v>496</v>
      </c>
      <c r="D2" s="35" t="s">
        <v>497</v>
      </c>
      <c r="F2" s="11" t="s">
        <v>495</v>
      </c>
      <c r="G2" s="11" t="s">
        <v>498</v>
      </c>
      <c r="H2" s="11" t="s">
        <v>499</v>
      </c>
      <c r="I2" s="12" t="s">
        <v>500</v>
      </c>
      <c r="J2" s="9"/>
      <c r="K2" s="9"/>
    </row>
    <row r="3" spans="1:11">
      <c r="A3" s="38" t="s">
        <v>501</v>
      </c>
      <c r="B3" s="38" t="s">
        <v>502</v>
      </c>
      <c r="C3" s="33">
        <v>43805</v>
      </c>
      <c r="D3" s="38"/>
      <c r="F3" s="11" t="s">
        <v>503</v>
      </c>
      <c r="G3" s="11">
        <v>85</v>
      </c>
      <c r="H3" s="11">
        <v>90</v>
      </c>
      <c r="I3" s="11" t="str">
        <f>HLOOKUP(AVERAGE(G3:H3),$G$12:$K$14,3,TRUE)</f>
        <v>B</v>
      </c>
      <c r="J3" s="9"/>
      <c r="K3" s="9"/>
    </row>
    <row r="4" spans="1:11">
      <c r="A4" s="38" t="s">
        <v>504</v>
      </c>
      <c r="B4" s="38" t="s">
        <v>505</v>
      </c>
      <c r="C4" s="33">
        <v>43967</v>
      </c>
      <c r="D4" s="38"/>
      <c r="F4" s="11" t="s">
        <v>506</v>
      </c>
      <c r="G4" s="11">
        <v>65</v>
      </c>
      <c r="H4" s="11">
        <v>70</v>
      </c>
      <c r="I4" s="11" t="str">
        <f t="shared" ref="I4:I9" si="0">HLOOKUP(AVERAGE(G4:H4),$G$12:$K$14,3,TRUE)</f>
        <v>D</v>
      </c>
      <c r="J4" s="9"/>
      <c r="K4" s="9"/>
    </row>
    <row r="5" spans="1:11">
      <c r="A5" s="38" t="s">
        <v>507</v>
      </c>
      <c r="B5" s="38" t="s">
        <v>508</v>
      </c>
      <c r="C5" s="33">
        <v>43734</v>
      </c>
      <c r="D5" s="38"/>
      <c r="F5" s="11" t="s">
        <v>509</v>
      </c>
      <c r="G5" s="11">
        <v>70</v>
      </c>
      <c r="H5" s="11">
        <v>95</v>
      </c>
      <c r="I5" s="11" t="str">
        <f t="shared" si="0"/>
        <v>B</v>
      </c>
      <c r="J5" s="9"/>
      <c r="K5" s="9"/>
    </row>
    <row r="6" spans="1:11">
      <c r="A6" s="38" t="s">
        <v>510</v>
      </c>
      <c r="B6" s="38" t="s">
        <v>511</v>
      </c>
      <c r="C6" s="33">
        <v>43899</v>
      </c>
      <c r="D6" s="38"/>
      <c r="F6" s="11" t="s">
        <v>512</v>
      </c>
      <c r="G6" s="11">
        <v>90</v>
      </c>
      <c r="H6" s="11">
        <v>75</v>
      </c>
      <c r="I6" s="11" t="str">
        <f t="shared" si="0"/>
        <v>B</v>
      </c>
      <c r="J6" s="9"/>
      <c r="K6" s="9"/>
    </row>
    <row r="7" spans="1:11">
      <c r="A7" s="38" t="s">
        <v>513</v>
      </c>
      <c r="B7" s="38" t="s">
        <v>514</v>
      </c>
      <c r="C7" s="33">
        <v>43986</v>
      </c>
      <c r="D7" s="38"/>
      <c r="F7" s="11" t="s">
        <v>515</v>
      </c>
      <c r="G7" s="11">
        <v>60</v>
      </c>
      <c r="H7" s="11">
        <v>75</v>
      </c>
      <c r="I7" s="11" t="str">
        <f t="shared" si="0"/>
        <v>D</v>
      </c>
      <c r="J7" s="9"/>
      <c r="K7" s="9"/>
    </row>
    <row r="8" spans="1:11">
      <c r="A8" s="38" t="s">
        <v>516</v>
      </c>
      <c r="B8" s="38" t="s">
        <v>517</v>
      </c>
      <c r="C8" s="33">
        <v>43963</v>
      </c>
      <c r="D8" s="38"/>
      <c r="F8" s="11" t="s">
        <v>518</v>
      </c>
      <c r="G8" s="11">
        <v>95</v>
      </c>
      <c r="H8" s="11">
        <v>85</v>
      </c>
      <c r="I8" s="11" t="str">
        <f t="shared" si="0"/>
        <v>A</v>
      </c>
      <c r="J8" s="9"/>
      <c r="K8" s="9"/>
    </row>
    <row r="9" spans="1:11">
      <c r="A9" s="38" t="s">
        <v>519</v>
      </c>
      <c r="B9" s="38" t="s">
        <v>520</v>
      </c>
      <c r="C9" s="33">
        <v>43725</v>
      </c>
      <c r="D9" s="38"/>
      <c r="F9" s="11" t="s">
        <v>521</v>
      </c>
      <c r="G9" s="11">
        <v>70</v>
      </c>
      <c r="H9" s="11">
        <v>85</v>
      </c>
      <c r="I9" s="11" t="str">
        <f t="shared" si="0"/>
        <v>C</v>
      </c>
      <c r="J9" s="9"/>
      <c r="K9" s="9"/>
    </row>
    <row r="10" spans="1:11">
      <c r="F10" s="9"/>
      <c r="G10" s="9"/>
      <c r="H10" s="9"/>
      <c r="I10" s="9"/>
      <c r="J10" s="9"/>
      <c r="K10" s="9"/>
    </row>
    <row r="11" spans="1:11">
      <c r="F11" s="9" t="s">
        <v>522</v>
      </c>
      <c r="G11" s="9"/>
      <c r="H11" s="9"/>
      <c r="I11" s="9"/>
      <c r="J11" s="9"/>
      <c r="K11" s="9"/>
    </row>
    <row r="12" spans="1:11">
      <c r="A12" s="4" t="s">
        <v>523</v>
      </c>
      <c r="F12" s="54" t="s">
        <v>524</v>
      </c>
      <c r="G12" s="44">
        <v>0</v>
      </c>
      <c r="H12" s="44">
        <v>60</v>
      </c>
      <c r="I12" s="44">
        <v>70</v>
      </c>
      <c r="J12" s="44">
        <v>80</v>
      </c>
      <c r="K12" s="44">
        <v>90</v>
      </c>
    </row>
    <row r="13" spans="1:11">
      <c r="A13" s="38" t="s">
        <v>7</v>
      </c>
      <c r="B13" s="38" t="s">
        <v>495</v>
      </c>
      <c r="C13" s="38" t="s">
        <v>525</v>
      </c>
      <c r="D13" s="38" t="s">
        <v>526</v>
      </c>
      <c r="F13" s="55"/>
      <c r="G13" s="45">
        <v>60</v>
      </c>
      <c r="H13" s="45">
        <v>70</v>
      </c>
      <c r="I13" s="45">
        <v>80</v>
      </c>
      <c r="J13" s="45">
        <v>90</v>
      </c>
      <c r="K13" s="46">
        <v>100</v>
      </c>
    </row>
    <row r="14" spans="1:11">
      <c r="A14" s="38" t="s">
        <v>527</v>
      </c>
      <c r="B14" s="38" t="s">
        <v>528</v>
      </c>
      <c r="C14" s="33">
        <v>34992</v>
      </c>
      <c r="D14" s="38">
        <v>3.45</v>
      </c>
      <c r="F14" s="11" t="s">
        <v>380</v>
      </c>
      <c r="G14" s="11" t="s">
        <v>529</v>
      </c>
      <c r="H14" s="11" t="s">
        <v>530</v>
      </c>
      <c r="I14" s="11" t="s">
        <v>531</v>
      </c>
      <c r="J14" s="11" t="s">
        <v>532</v>
      </c>
      <c r="K14" s="11" t="s">
        <v>533</v>
      </c>
    </row>
    <row r="15" spans="1:11">
      <c r="A15" s="38" t="s">
        <v>534</v>
      </c>
      <c r="B15" s="38" t="s">
        <v>535</v>
      </c>
      <c r="C15" s="33">
        <v>34395</v>
      </c>
      <c r="D15" s="38">
        <v>4.0199999999999996</v>
      </c>
    </row>
    <row r="16" spans="1:11">
      <c r="A16" s="38" t="s">
        <v>534</v>
      </c>
      <c r="B16" s="38" t="s">
        <v>536</v>
      </c>
      <c r="C16" s="33">
        <v>34568</v>
      </c>
      <c r="D16" s="38">
        <v>3.67</v>
      </c>
    </row>
    <row r="17" spans="1:8">
      <c r="A17" s="38" t="s">
        <v>527</v>
      </c>
      <c r="B17" s="38" t="s">
        <v>537</v>
      </c>
      <c r="C17" s="33">
        <v>33626</v>
      </c>
      <c r="D17" s="38">
        <v>3.89</v>
      </c>
    </row>
    <row r="18" spans="1:8">
      <c r="A18" s="38" t="s">
        <v>538</v>
      </c>
      <c r="B18" s="38" t="s">
        <v>539</v>
      </c>
      <c r="C18" s="33">
        <v>34831</v>
      </c>
      <c r="D18" s="38">
        <v>3.12</v>
      </c>
    </row>
    <row r="19" spans="1:8">
      <c r="A19" s="38" t="s">
        <v>538</v>
      </c>
      <c r="B19" s="38" t="s">
        <v>540</v>
      </c>
      <c r="C19" s="33">
        <v>35251</v>
      </c>
      <c r="D19" s="38">
        <v>3.91</v>
      </c>
    </row>
    <row r="20" spans="1:8">
      <c r="A20" s="38" t="s">
        <v>527</v>
      </c>
      <c r="B20" s="38" t="s">
        <v>541</v>
      </c>
      <c r="C20" s="33">
        <v>34998</v>
      </c>
      <c r="D20" s="38">
        <v>4.1500000000000004</v>
      </c>
    </row>
    <row r="21" spans="1:8">
      <c r="A21" s="38" t="s">
        <v>534</v>
      </c>
      <c r="B21" s="38" t="s">
        <v>542</v>
      </c>
      <c r="C21" s="33">
        <v>34147</v>
      </c>
      <c r="D21" s="38">
        <v>3.52</v>
      </c>
    </row>
    <row r="23" spans="1:8">
      <c r="A23" s="37" t="s">
        <v>543</v>
      </c>
    </row>
    <row r="24" spans="1:8">
      <c r="A24" s="38"/>
      <c r="B24" s="56" t="s">
        <v>544</v>
      </c>
      <c r="C24" s="57"/>
      <c r="D24" s="38"/>
    </row>
    <row r="25" spans="1:8">
      <c r="A25" s="38"/>
    </row>
    <row r="27" spans="1:8">
      <c r="A27" s="4" t="s">
        <v>545</v>
      </c>
      <c r="F27" s="4" t="s">
        <v>71</v>
      </c>
    </row>
    <row r="28" spans="1:8">
      <c r="A28" s="38" t="s">
        <v>19</v>
      </c>
      <c r="B28" s="38" t="s">
        <v>546</v>
      </c>
      <c r="C28" s="38" t="s">
        <v>547</v>
      </c>
      <c r="D28" s="38" t="s">
        <v>548</v>
      </c>
      <c r="F28" s="38" t="s">
        <v>7</v>
      </c>
      <c r="G28" s="38" t="s">
        <v>549</v>
      </c>
      <c r="H28" s="35" t="s">
        <v>550</v>
      </c>
    </row>
    <row r="29" spans="1:8">
      <c r="A29" s="38" t="s">
        <v>528</v>
      </c>
      <c r="B29" s="38">
        <v>77</v>
      </c>
      <c r="C29" s="38">
        <v>75</v>
      </c>
      <c r="D29" s="38">
        <v>88</v>
      </c>
      <c r="F29" s="38" t="s">
        <v>551</v>
      </c>
      <c r="G29" s="33">
        <v>43160</v>
      </c>
      <c r="H29" s="38"/>
    </row>
    <row r="30" spans="1:8">
      <c r="A30" s="38" t="s">
        <v>535</v>
      </c>
      <c r="B30" s="38">
        <v>58</v>
      </c>
      <c r="C30" s="38">
        <v>76</v>
      </c>
      <c r="D30" s="38">
        <v>78</v>
      </c>
      <c r="F30" s="38" t="s">
        <v>551</v>
      </c>
      <c r="G30" s="33">
        <v>43892</v>
      </c>
      <c r="H30" s="38"/>
    </row>
    <row r="31" spans="1:8">
      <c r="A31" s="38" t="s">
        <v>536</v>
      </c>
      <c r="B31" s="38">
        <v>68</v>
      </c>
      <c r="C31" s="38">
        <v>70</v>
      </c>
      <c r="D31" s="38">
        <v>80</v>
      </c>
      <c r="F31" s="38" t="s">
        <v>552</v>
      </c>
      <c r="G31" s="33">
        <v>43160</v>
      </c>
      <c r="H31" s="38"/>
    </row>
    <row r="32" spans="1:8">
      <c r="A32" s="38" t="s">
        <v>537</v>
      </c>
      <c r="B32" s="38">
        <v>53</v>
      </c>
      <c r="C32" s="38">
        <v>69</v>
      </c>
      <c r="D32" s="38">
        <v>94</v>
      </c>
      <c r="F32" s="38" t="s">
        <v>552</v>
      </c>
      <c r="G32" s="33">
        <v>43891</v>
      </c>
      <c r="H32" s="38"/>
    </row>
    <row r="33" spans="1:8">
      <c r="A33" s="38" t="s">
        <v>539</v>
      </c>
      <c r="B33" s="38">
        <v>73</v>
      </c>
      <c r="C33" s="38">
        <v>75</v>
      </c>
      <c r="D33" s="38">
        <v>91</v>
      </c>
      <c r="F33" s="38" t="s">
        <v>553</v>
      </c>
      <c r="G33" s="33">
        <v>42795</v>
      </c>
      <c r="H33" s="38"/>
    </row>
    <row r="34" spans="1:8">
      <c r="A34" s="38" t="s">
        <v>540</v>
      </c>
      <c r="B34" s="38">
        <v>55</v>
      </c>
      <c r="C34" s="38">
        <v>67</v>
      </c>
      <c r="D34" s="38">
        <v>88</v>
      </c>
      <c r="F34" s="38" t="s">
        <v>553</v>
      </c>
      <c r="G34" s="33">
        <v>43526</v>
      </c>
      <c r="H34" s="38"/>
    </row>
    <row r="35" spans="1:8">
      <c r="A35" s="38" t="s">
        <v>541</v>
      </c>
      <c r="B35" s="38">
        <v>95</v>
      </c>
      <c r="C35" s="38">
        <v>89</v>
      </c>
      <c r="D35" s="38">
        <v>79</v>
      </c>
      <c r="F35" s="38" t="s">
        <v>554</v>
      </c>
      <c r="G35" s="33">
        <v>42795</v>
      </c>
      <c r="H35" s="38"/>
    </row>
    <row r="36" spans="1:8">
      <c r="F36" s="38" t="s">
        <v>554</v>
      </c>
      <c r="G36" s="33">
        <v>43526</v>
      </c>
      <c r="H36" s="38"/>
    </row>
    <row r="37" spans="1:8">
      <c r="A37" s="52" t="s">
        <v>555</v>
      </c>
      <c r="B37" s="52"/>
      <c r="C37" s="52"/>
      <c r="D37" s="38"/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I3" sqref="I3"/>
    </sheetView>
  </sheetViews>
  <sheetFormatPr defaultColWidth="8.625" defaultRowHeight="16.5"/>
  <cols>
    <col min="1" max="1" width="9.75" style="3" bestFit="1" customWidth="1"/>
    <col min="2" max="2" width="8.625" style="3"/>
    <col min="3" max="3" width="11.125" style="3" bestFit="1" customWidth="1"/>
    <col min="4" max="5" width="8.625" style="3"/>
    <col min="6" max="6" width="9" style="3" bestFit="1" customWidth="1"/>
    <col min="7" max="7" width="11" style="3" bestFit="1" customWidth="1"/>
    <col min="8" max="8" width="11.75" style="3" bestFit="1" customWidth="1"/>
    <col min="9" max="9" width="18.5" style="3" bestFit="1" customWidth="1"/>
    <col min="10" max="16384" width="8.625" style="3"/>
  </cols>
  <sheetData>
    <row r="1" spans="1:9">
      <c r="A1" s="1" t="s">
        <v>667</v>
      </c>
      <c r="B1" s="16" t="s">
        <v>668</v>
      </c>
      <c r="F1" s="10" t="s">
        <v>669</v>
      </c>
      <c r="G1" s="19" t="s">
        <v>670</v>
      </c>
      <c r="H1" s="9"/>
      <c r="I1" s="9"/>
    </row>
    <row r="2" spans="1:9">
      <c r="A2" s="38" t="s">
        <v>671</v>
      </c>
      <c r="B2" s="38" t="s">
        <v>672</v>
      </c>
      <c r="C2" s="38" t="s">
        <v>254</v>
      </c>
      <c r="D2" s="35" t="s">
        <v>673</v>
      </c>
      <c r="F2" s="11" t="s">
        <v>674</v>
      </c>
      <c r="G2" s="11" t="s">
        <v>675</v>
      </c>
      <c r="H2" s="11" t="s">
        <v>676</v>
      </c>
      <c r="I2" s="12" t="s">
        <v>677</v>
      </c>
    </row>
    <row r="3" spans="1:9">
      <c r="A3" s="38" t="s">
        <v>678</v>
      </c>
      <c r="B3" s="38" t="s">
        <v>679</v>
      </c>
      <c r="C3" s="38">
        <v>60</v>
      </c>
      <c r="D3" s="36"/>
      <c r="F3" s="11" t="s">
        <v>680</v>
      </c>
      <c r="G3" s="14" t="s">
        <v>681</v>
      </c>
      <c r="H3" s="29">
        <v>44423</v>
      </c>
      <c r="I3" s="21" t="str">
        <f>CHOOSE(WEEKDAY(H3,1),"일요일","월요일","화요일","수요일","목요일","금요일","토요일")</f>
        <v>일요일</v>
      </c>
    </row>
    <row r="4" spans="1:9">
      <c r="A4" s="38" t="s">
        <v>682</v>
      </c>
      <c r="B4" s="38" t="s">
        <v>683</v>
      </c>
      <c r="C4" s="38">
        <v>75</v>
      </c>
      <c r="D4" s="36"/>
      <c r="F4" s="11" t="s">
        <v>684</v>
      </c>
      <c r="G4" s="14" t="s">
        <v>685</v>
      </c>
      <c r="H4" s="29">
        <v>44429</v>
      </c>
      <c r="I4" s="21" t="str">
        <f t="shared" ref="I4:I12" si="0">CHOOSE(WEEKDAY(H4,1),"일요일","월요일","화요일","수요일","목요일","금요일","토요일")</f>
        <v>토요일</v>
      </c>
    </row>
    <row r="5" spans="1:9">
      <c r="A5" s="38" t="s">
        <v>686</v>
      </c>
      <c r="B5" s="38" t="s">
        <v>679</v>
      </c>
      <c r="C5" s="38">
        <v>80</v>
      </c>
      <c r="D5" s="36"/>
      <c r="F5" s="11" t="s">
        <v>687</v>
      </c>
      <c r="G5" s="14" t="s">
        <v>685</v>
      </c>
      <c r="H5" s="29">
        <v>44436</v>
      </c>
      <c r="I5" s="21" t="str">
        <f t="shared" si="0"/>
        <v>토요일</v>
      </c>
    </row>
    <row r="6" spans="1:9">
      <c r="A6" s="38" t="s">
        <v>688</v>
      </c>
      <c r="B6" s="38" t="s">
        <v>683</v>
      </c>
      <c r="C6" s="38">
        <v>70</v>
      </c>
      <c r="D6" s="36"/>
      <c r="F6" s="11" t="s">
        <v>689</v>
      </c>
      <c r="G6" s="14" t="s">
        <v>690</v>
      </c>
      <c r="H6" s="29">
        <v>44442</v>
      </c>
      <c r="I6" s="21" t="str">
        <f t="shared" si="0"/>
        <v>금요일</v>
      </c>
    </row>
    <row r="7" spans="1:9">
      <c r="A7" s="38" t="s">
        <v>691</v>
      </c>
      <c r="B7" s="38" t="s">
        <v>679</v>
      </c>
      <c r="C7" s="38">
        <v>95</v>
      </c>
      <c r="D7" s="36"/>
      <c r="F7" s="11" t="s">
        <v>692</v>
      </c>
      <c r="G7" s="14" t="s">
        <v>681</v>
      </c>
      <c r="H7" s="29">
        <v>44449</v>
      </c>
      <c r="I7" s="21" t="str">
        <f t="shared" si="0"/>
        <v>금요일</v>
      </c>
    </row>
    <row r="8" spans="1:9">
      <c r="A8" s="38" t="s">
        <v>693</v>
      </c>
      <c r="B8" s="38" t="s">
        <v>679</v>
      </c>
      <c r="C8" s="38">
        <v>65</v>
      </c>
      <c r="D8" s="36"/>
      <c r="F8" s="11" t="s">
        <v>694</v>
      </c>
      <c r="G8" s="14" t="s">
        <v>690</v>
      </c>
      <c r="H8" s="29">
        <v>44455</v>
      </c>
      <c r="I8" s="21" t="str">
        <f t="shared" si="0"/>
        <v>목요일</v>
      </c>
    </row>
    <row r="9" spans="1:9">
      <c r="F9" s="11" t="s">
        <v>695</v>
      </c>
      <c r="G9" s="14" t="s">
        <v>690</v>
      </c>
      <c r="H9" s="29">
        <v>44461</v>
      </c>
      <c r="I9" s="21" t="str">
        <f t="shared" si="0"/>
        <v>수요일</v>
      </c>
    </row>
    <row r="10" spans="1:9">
      <c r="A10" s="3" t="s">
        <v>696</v>
      </c>
      <c r="D10" s="17" t="s">
        <v>697</v>
      </c>
      <c r="F10" s="11" t="s">
        <v>698</v>
      </c>
      <c r="G10" s="14" t="s">
        <v>681</v>
      </c>
      <c r="H10" s="29">
        <v>44468</v>
      </c>
      <c r="I10" s="21" t="str">
        <f t="shared" si="0"/>
        <v>수요일</v>
      </c>
    </row>
    <row r="11" spans="1:9">
      <c r="A11" s="38" t="s">
        <v>699</v>
      </c>
      <c r="B11" s="38" t="s">
        <v>700</v>
      </c>
      <c r="C11" s="38" t="s">
        <v>701</v>
      </c>
      <c r="D11" s="38" t="s">
        <v>702</v>
      </c>
      <c r="F11" s="11" t="s">
        <v>703</v>
      </c>
      <c r="G11" s="14" t="s">
        <v>685</v>
      </c>
      <c r="H11" s="29">
        <v>44477</v>
      </c>
      <c r="I11" s="21" t="str">
        <f t="shared" si="0"/>
        <v>금요일</v>
      </c>
    </row>
    <row r="12" spans="1:9">
      <c r="A12" s="38" t="s">
        <v>704</v>
      </c>
      <c r="B12" s="38">
        <v>400</v>
      </c>
      <c r="C12" s="38">
        <v>350</v>
      </c>
      <c r="D12" s="38">
        <v>300</v>
      </c>
      <c r="F12" s="11" t="s">
        <v>705</v>
      </c>
      <c r="G12" s="14" t="s">
        <v>681</v>
      </c>
      <c r="H12" s="29">
        <v>44483</v>
      </c>
      <c r="I12" s="21" t="str">
        <f t="shared" si="0"/>
        <v>목요일</v>
      </c>
    </row>
    <row r="14" spans="1:9">
      <c r="A14" s="4" t="s">
        <v>706</v>
      </c>
      <c r="B14" s="16" t="s">
        <v>707</v>
      </c>
      <c r="F14" s="4" t="s">
        <v>708</v>
      </c>
      <c r="G14" s="16" t="s">
        <v>709</v>
      </c>
    </row>
    <row r="15" spans="1:9">
      <c r="A15" s="38" t="s">
        <v>710</v>
      </c>
      <c r="B15" s="38" t="s">
        <v>711</v>
      </c>
      <c r="C15" s="38" t="s">
        <v>712</v>
      </c>
      <c r="F15" s="38" t="s">
        <v>713</v>
      </c>
      <c r="G15" s="38" t="s">
        <v>714</v>
      </c>
      <c r="H15" s="38" t="s">
        <v>715</v>
      </c>
      <c r="I15" s="35" t="s">
        <v>716</v>
      </c>
    </row>
    <row r="16" spans="1:9">
      <c r="A16" s="38" t="s">
        <v>717</v>
      </c>
      <c r="B16" s="38" t="s">
        <v>718</v>
      </c>
      <c r="C16" s="38">
        <v>85</v>
      </c>
      <c r="F16" s="38" t="s">
        <v>719</v>
      </c>
      <c r="G16" s="38" t="s">
        <v>720</v>
      </c>
      <c r="H16" s="36">
        <v>1386</v>
      </c>
      <c r="I16" s="38"/>
    </row>
    <row r="17" spans="1:9">
      <c r="A17" s="38" t="s">
        <v>721</v>
      </c>
      <c r="B17" s="38" t="s">
        <v>722</v>
      </c>
      <c r="C17" s="38">
        <v>97</v>
      </c>
      <c r="F17" s="38" t="s">
        <v>723</v>
      </c>
      <c r="G17" s="38" t="s">
        <v>724</v>
      </c>
      <c r="H17" s="36">
        <v>700</v>
      </c>
      <c r="I17" s="38"/>
    </row>
    <row r="18" spans="1:9">
      <c r="A18" s="38" t="s">
        <v>725</v>
      </c>
      <c r="B18" s="38" t="s">
        <v>726</v>
      </c>
      <c r="C18" s="38">
        <v>88</v>
      </c>
      <c r="F18" s="38" t="s">
        <v>727</v>
      </c>
      <c r="G18" s="38" t="s">
        <v>728</v>
      </c>
      <c r="H18" s="36">
        <v>370</v>
      </c>
      <c r="I18" s="38"/>
    </row>
    <row r="19" spans="1:9">
      <c r="A19" s="38" t="s">
        <v>729</v>
      </c>
      <c r="B19" s="38" t="s">
        <v>730</v>
      </c>
      <c r="C19" s="38">
        <v>67</v>
      </c>
      <c r="F19" s="38" t="s">
        <v>731</v>
      </c>
      <c r="G19" s="38" t="s">
        <v>732</v>
      </c>
      <c r="H19" s="36">
        <v>1405</v>
      </c>
      <c r="I19" s="38"/>
    </row>
    <row r="20" spans="1:9">
      <c r="A20" s="38" t="s">
        <v>733</v>
      </c>
      <c r="B20" s="38" t="s">
        <v>722</v>
      </c>
      <c r="C20" s="38">
        <v>82</v>
      </c>
      <c r="F20" s="38" t="s">
        <v>734</v>
      </c>
      <c r="G20" s="38" t="s">
        <v>735</v>
      </c>
      <c r="H20" s="36">
        <v>156</v>
      </c>
      <c r="I20" s="38"/>
    </row>
    <row r="21" spans="1:9">
      <c r="A21" s="38" t="s">
        <v>736</v>
      </c>
      <c r="B21" s="38" t="s">
        <v>718</v>
      </c>
      <c r="C21" s="38">
        <v>92</v>
      </c>
      <c r="F21" s="38" t="s">
        <v>737</v>
      </c>
      <c r="G21" s="38" t="s">
        <v>738</v>
      </c>
      <c r="H21" s="36">
        <v>594</v>
      </c>
      <c r="I21" s="38"/>
    </row>
    <row r="22" spans="1:9">
      <c r="F22" s="38" t="s">
        <v>739</v>
      </c>
      <c r="G22" s="38" t="s">
        <v>740</v>
      </c>
      <c r="H22" s="36">
        <v>1230</v>
      </c>
      <c r="I22" s="38"/>
    </row>
    <row r="23" spans="1:9">
      <c r="A23" s="22"/>
      <c r="B23" s="52" t="s">
        <v>741</v>
      </c>
      <c r="C23" s="52"/>
      <c r="F23" s="38" t="s">
        <v>742</v>
      </c>
      <c r="G23" s="38" t="s">
        <v>743</v>
      </c>
      <c r="H23" s="36">
        <v>412</v>
      </c>
      <c r="I23" s="38"/>
    </row>
    <row r="24" spans="1:9">
      <c r="A24" s="38"/>
      <c r="B24" s="53"/>
      <c r="C24" s="53"/>
      <c r="F24" s="38" t="s">
        <v>744</v>
      </c>
      <c r="G24" s="38" t="s">
        <v>745</v>
      </c>
      <c r="H24" s="36">
        <v>1240</v>
      </c>
      <c r="I24" s="38"/>
    </row>
    <row r="26" spans="1:9">
      <c r="A26" s="4" t="s">
        <v>746</v>
      </c>
      <c r="B26" s="16" t="s">
        <v>747</v>
      </c>
    </row>
    <row r="27" spans="1:9">
      <c r="A27" s="38" t="s">
        <v>278</v>
      </c>
      <c r="B27" s="38" t="s">
        <v>748</v>
      </c>
      <c r="C27" s="38" t="s">
        <v>749</v>
      </c>
      <c r="D27" s="35" t="s">
        <v>750</v>
      </c>
    </row>
    <row r="28" spans="1:9">
      <c r="A28" s="38" t="s">
        <v>751</v>
      </c>
      <c r="B28" s="38" t="s">
        <v>752</v>
      </c>
      <c r="C28" s="33">
        <v>37435</v>
      </c>
      <c r="D28" s="38"/>
    </row>
    <row r="29" spans="1:9">
      <c r="A29" s="38" t="s">
        <v>753</v>
      </c>
      <c r="B29" s="38" t="s">
        <v>754</v>
      </c>
      <c r="C29" s="33">
        <v>35879</v>
      </c>
      <c r="D29" s="38"/>
    </row>
    <row r="30" spans="1:9">
      <c r="A30" s="38" t="s">
        <v>755</v>
      </c>
      <c r="B30" s="38" t="s">
        <v>756</v>
      </c>
      <c r="C30" s="33">
        <v>36450</v>
      </c>
      <c r="D30" s="38"/>
    </row>
    <row r="31" spans="1:9">
      <c r="A31" s="38" t="s">
        <v>757</v>
      </c>
      <c r="B31" s="38" t="s">
        <v>758</v>
      </c>
      <c r="C31" s="33">
        <v>37246</v>
      </c>
      <c r="D31" s="38"/>
    </row>
    <row r="32" spans="1:9">
      <c r="A32" s="38" t="s">
        <v>759</v>
      </c>
      <c r="B32" s="38" t="s">
        <v>760</v>
      </c>
      <c r="C32" s="33">
        <v>37354</v>
      </c>
      <c r="D32" s="38"/>
    </row>
    <row r="33" spans="1:4">
      <c r="A33" s="38" t="s">
        <v>761</v>
      </c>
      <c r="B33" s="38" t="s">
        <v>762</v>
      </c>
      <c r="C33" s="33">
        <v>37126</v>
      </c>
      <c r="D33" s="38"/>
    </row>
    <row r="34" spans="1:4">
      <c r="A34" s="38" t="s">
        <v>763</v>
      </c>
      <c r="B34" s="38" t="s">
        <v>764</v>
      </c>
      <c r="C34" s="33">
        <v>35436</v>
      </c>
      <c r="D34" s="38"/>
    </row>
    <row r="35" spans="1:4">
      <c r="A35" s="38" t="s">
        <v>765</v>
      </c>
      <c r="B35" s="38" t="s">
        <v>766</v>
      </c>
      <c r="C35" s="33">
        <v>37298</v>
      </c>
      <c r="D35" s="38"/>
    </row>
    <row r="36" spans="1:4">
      <c r="A36" s="38" t="s">
        <v>767</v>
      </c>
      <c r="B36" s="38" t="s">
        <v>768</v>
      </c>
      <c r="C36" s="33">
        <v>36129</v>
      </c>
      <c r="D36" s="38"/>
    </row>
    <row r="38" spans="1:4">
      <c r="A38" s="22" t="s">
        <v>769</v>
      </c>
      <c r="B38" s="38">
        <v>2021</v>
      </c>
    </row>
  </sheetData>
  <mergeCells count="2">
    <mergeCell ref="B23:C23"/>
    <mergeCell ref="B24:C2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5" workbookViewId="0">
      <selection activeCell="E28" sqref="E28"/>
    </sheetView>
  </sheetViews>
  <sheetFormatPr defaultColWidth="8.625" defaultRowHeight="16.5"/>
  <cols>
    <col min="1" max="2" width="8.625" style="3"/>
    <col min="3" max="3" width="9.375" style="3" bestFit="1" customWidth="1"/>
    <col min="4" max="4" width="9.125" style="3" bestFit="1" customWidth="1"/>
    <col min="5" max="8" width="8.625" style="3"/>
    <col min="9" max="9" width="14.125" style="3" bestFit="1" customWidth="1"/>
    <col min="10" max="16384" width="8.625" style="3"/>
  </cols>
  <sheetData>
    <row r="1" spans="1:10">
      <c r="A1" s="1" t="s">
        <v>280</v>
      </c>
      <c r="B1" s="16" t="s">
        <v>281</v>
      </c>
      <c r="G1" s="4" t="s">
        <v>1</v>
      </c>
      <c r="H1" s="16" t="s">
        <v>282</v>
      </c>
    </row>
    <row r="2" spans="1:10">
      <c r="A2" s="38" t="s">
        <v>283</v>
      </c>
      <c r="B2" s="38" t="s">
        <v>284</v>
      </c>
      <c r="C2" s="38" t="s">
        <v>285</v>
      </c>
      <c r="D2" s="38" t="s">
        <v>286</v>
      </c>
      <c r="E2" s="38" t="s">
        <v>287</v>
      </c>
      <c r="G2" s="38" t="s">
        <v>17</v>
      </c>
      <c r="H2" s="38" t="s">
        <v>288</v>
      </c>
      <c r="I2" s="38" t="s">
        <v>289</v>
      </c>
      <c r="J2" s="35" t="s">
        <v>290</v>
      </c>
    </row>
    <row r="3" spans="1:10">
      <c r="A3" s="38" t="s">
        <v>291</v>
      </c>
      <c r="B3" s="38" t="s">
        <v>292</v>
      </c>
      <c r="C3" s="38" t="s">
        <v>293</v>
      </c>
      <c r="D3" s="38">
        <v>83</v>
      </c>
      <c r="E3" s="38">
        <v>67</v>
      </c>
      <c r="G3" s="38" t="s">
        <v>294</v>
      </c>
      <c r="H3" s="38" t="s">
        <v>295</v>
      </c>
      <c r="I3" s="38" t="s">
        <v>296</v>
      </c>
      <c r="J3" s="38"/>
    </row>
    <row r="4" spans="1:10">
      <c r="A4" s="38" t="s">
        <v>297</v>
      </c>
      <c r="B4" s="38" t="s">
        <v>298</v>
      </c>
      <c r="C4" s="38" t="s">
        <v>299</v>
      </c>
      <c r="D4" s="38">
        <v>91</v>
      </c>
      <c r="E4" s="38">
        <v>75</v>
      </c>
      <c r="G4" s="38" t="s">
        <v>300</v>
      </c>
      <c r="H4" s="38" t="s">
        <v>301</v>
      </c>
      <c r="I4" s="38" t="s">
        <v>302</v>
      </c>
      <c r="J4" s="38"/>
    </row>
    <row r="5" spans="1:10">
      <c r="A5" s="38" t="s">
        <v>303</v>
      </c>
      <c r="B5" s="38" t="s">
        <v>304</v>
      </c>
      <c r="C5" s="38" t="s">
        <v>293</v>
      </c>
      <c r="D5" s="38">
        <v>88</v>
      </c>
      <c r="E5" s="38">
        <v>83</v>
      </c>
      <c r="G5" s="38" t="s">
        <v>305</v>
      </c>
      <c r="H5" s="38" t="s">
        <v>306</v>
      </c>
      <c r="I5" s="38" t="s">
        <v>307</v>
      </c>
      <c r="J5" s="38"/>
    </row>
    <row r="6" spans="1:10">
      <c r="A6" s="38" t="s">
        <v>308</v>
      </c>
      <c r="B6" s="38" t="s">
        <v>309</v>
      </c>
      <c r="C6" s="38" t="s">
        <v>293</v>
      </c>
      <c r="D6" s="38">
        <v>73</v>
      </c>
      <c r="E6" s="38">
        <v>72</v>
      </c>
      <c r="G6" s="38" t="s">
        <v>310</v>
      </c>
      <c r="H6" s="38" t="s">
        <v>295</v>
      </c>
      <c r="I6" s="38" t="s">
        <v>311</v>
      </c>
      <c r="J6" s="38"/>
    </row>
    <row r="7" spans="1:10">
      <c r="A7" s="38" t="s">
        <v>312</v>
      </c>
      <c r="B7" s="38" t="s">
        <v>313</v>
      </c>
      <c r="C7" s="38" t="s">
        <v>299</v>
      </c>
      <c r="D7" s="38">
        <v>65</v>
      </c>
      <c r="E7" s="38">
        <v>70</v>
      </c>
      <c r="G7" s="38" t="s">
        <v>314</v>
      </c>
      <c r="H7" s="38" t="s">
        <v>315</v>
      </c>
      <c r="I7" s="38" t="s">
        <v>316</v>
      </c>
      <c r="J7" s="38"/>
    </row>
    <row r="8" spans="1:10">
      <c r="A8" s="38" t="s">
        <v>317</v>
      </c>
      <c r="B8" s="38" t="s">
        <v>318</v>
      </c>
      <c r="C8" s="38" t="s">
        <v>293</v>
      </c>
      <c r="D8" s="38">
        <v>94</v>
      </c>
      <c r="E8" s="38">
        <v>98</v>
      </c>
      <c r="G8" s="38" t="s">
        <v>319</v>
      </c>
      <c r="H8" s="38" t="s">
        <v>301</v>
      </c>
      <c r="I8" s="38" t="s">
        <v>320</v>
      </c>
      <c r="J8" s="38"/>
    </row>
    <row r="9" spans="1:10">
      <c r="A9" s="38" t="s">
        <v>321</v>
      </c>
      <c r="B9" s="38" t="s">
        <v>322</v>
      </c>
      <c r="C9" s="38" t="s">
        <v>299</v>
      </c>
      <c r="D9" s="38">
        <v>55</v>
      </c>
      <c r="E9" s="38">
        <v>51</v>
      </c>
      <c r="G9" s="38" t="s">
        <v>323</v>
      </c>
      <c r="H9" s="38" t="s">
        <v>295</v>
      </c>
      <c r="I9" s="38" t="s">
        <v>324</v>
      </c>
      <c r="J9" s="38"/>
    </row>
    <row r="10" spans="1:10">
      <c r="A10" s="38" t="s">
        <v>325</v>
      </c>
      <c r="B10" s="38" t="s">
        <v>326</v>
      </c>
      <c r="C10" s="38" t="s">
        <v>293</v>
      </c>
      <c r="D10" s="38">
        <v>89</v>
      </c>
      <c r="E10" s="38">
        <v>79</v>
      </c>
      <c r="G10" s="38" t="s">
        <v>327</v>
      </c>
      <c r="H10" s="38" t="s">
        <v>306</v>
      </c>
      <c r="I10" s="38" t="s">
        <v>328</v>
      </c>
      <c r="J10" s="38"/>
    </row>
    <row r="11" spans="1:10">
      <c r="A11" s="38" t="s">
        <v>329</v>
      </c>
      <c r="B11" s="38" t="s">
        <v>330</v>
      </c>
      <c r="C11" s="38" t="s">
        <v>299</v>
      </c>
      <c r="D11" s="38">
        <v>90</v>
      </c>
      <c r="E11" s="38">
        <v>84</v>
      </c>
      <c r="G11" s="38" t="s">
        <v>331</v>
      </c>
      <c r="H11" s="38" t="s">
        <v>315</v>
      </c>
      <c r="I11" s="38" t="s">
        <v>332</v>
      </c>
      <c r="J11" s="38"/>
    </row>
    <row r="12" spans="1:10">
      <c r="A12" s="52" t="s">
        <v>333</v>
      </c>
      <c r="B12" s="52"/>
      <c r="C12" s="52"/>
      <c r="D12" s="52"/>
      <c r="E12" s="38"/>
      <c r="G12" s="38" t="s">
        <v>334</v>
      </c>
      <c r="H12" s="38" t="s">
        <v>295</v>
      </c>
      <c r="I12" s="38" t="s">
        <v>335</v>
      </c>
      <c r="J12" s="38"/>
    </row>
    <row r="14" spans="1:10">
      <c r="A14" s="4" t="s">
        <v>336</v>
      </c>
      <c r="B14" s="16" t="s">
        <v>337</v>
      </c>
      <c r="H14" s="4" t="s">
        <v>4</v>
      </c>
      <c r="I14" s="16" t="s">
        <v>338</v>
      </c>
    </row>
    <row r="15" spans="1:10">
      <c r="A15" s="38" t="s">
        <v>339</v>
      </c>
      <c r="B15" s="38" t="s">
        <v>340</v>
      </c>
      <c r="C15" s="38" t="s">
        <v>341</v>
      </c>
      <c r="D15" s="38" t="s">
        <v>342</v>
      </c>
      <c r="E15" s="38" t="s">
        <v>343</v>
      </c>
      <c r="F15" s="35" t="s">
        <v>344</v>
      </c>
      <c r="H15" s="38" t="s">
        <v>345</v>
      </c>
      <c r="I15" s="38" t="s">
        <v>346</v>
      </c>
      <c r="J15" s="35" t="s">
        <v>347</v>
      </c>
    </row>
    <row r="16" spans="1:10">
      <c r="A16" s="38" t="s">
        <v>348</v>
      </c>
      <c r="B16" s="38" t="s">
        <v>349</v>
      </c>
      <c r="C16" s="38" t="s">
        <v>349</v>
      </c>
      <c r="D16" s="38" t="s">
        <v>349</v>
      </c>
      <c r="E16" s="38" t="s">
        <v>349</v>
      </c>
      <c r="F16" s="38"/>
      <c r="H16" s="38" t="s">
        <v>350</v>
      </c>
      <c r="I16" s="33">
        <v>44141</v>
      </c>
      <c r="J16" s="38"/>
    </row>
    <row r="17" spans="1:10">
      <c r="A17" s="38" t="s">
        <v>351</v>
      </c>
      <c r="B17" s="38"/>
      <c r="C17" s="38" t="s">
        <v>349</v>
      </c>
      <c r="D17" s="38" t="s">
        <v>349</v>
      </c>
      <c r="E17" s="38" t="s">
        <v>349</v>
      </c>
      <c r="F17" s="38"/>
      <c r="H17" s="38" t="s">
        <v>352</v>
      </c>
      <c r="I17" s="33">
        <v>44141</v>
      </c>
      <c r="J17" s="38"/>
    </row>
    <row r="18" spans="1:10">
      <c r="A18" s="38" t="s">
        <v>353</v>
      </c>
      <c r="B18" s="38" t="s">
        <v>349</v>
      </c>
      <c r="C18" s="38" t="s">
        <v>349</v>
      </c>
      <c r="D18" s="38" t="s">
        <v>349</v>
      </c>
      <c r="E18" s="38" t="s">
        <v>349</v>
      </c>
      <c r="F18" s="38"/>
      <c r="H18" s="38" t="s">
        <v>354</v>
      </c>
      <c r="I18" s="33">
        <v>44141</v>
      </c>
      <c r="J18" s="38"/>
    </row>
    <row r="19" spans="1:10">
      <c r="A19" s="38" t="s">
        <v>355</v>
      </c>
      <c r="B19" s="38" t="s">
        <v>349</v>
      </c>
      <c r="C19" s="38"/>
      <c r="D19" s="38" t="s">
        <v>349</v>
      </c>
      <c r="E19" s="38" t="s">
        <v>349</v>
      </c>
      <c r="F19" s="38"/>
      <c r="H19" s="38" t="s">
        <v>350</v>
      </c>
      <c r="I19" s="33">
        <v>44170</v>
      </c>
      <c r="J19" s="38"/>
    </row>
    <row r="20" spans="1:10">
      <c r="A20" s="38" t="s">
        <v>356</v>
      </c>
      <c r="B20" s="38" t="s">
        <v>349</v>
      </c>
      <c r="C20" s="38" t="s">
        <v>349</v>
      </c>
      <c r="D20" s="38"/>
      <c r="E20" s="38" t="s">
        <v>349</v>
      </c>
      <c r="F20" s="38"/>
      <c r="H20" s="38" t="s">
        <v>352</v>
      </c>
      <c r="I20" s="33">
        <v>44170</v>
      </c>
      <c r="J20" s="38"/>
    </row>
    <row r="21" spans="1:10">
      <c r="A21" s="38" t="s">
        <v>357</v>
      </c>
      <c r="B21" s="38" t="s">
        <v>349</v>
      </c>
      <c r="C21" s="38" t="s">
        <v>349</v>
      </c>
      <c r="D21" s="38" t="s">
        <v>349</v>
      </c>
      <c r="E21" s="38" t="s">
        <v>349</v>
      </c>
      <c r="F21" s="38"/>
      <c r="H21" s="38" t="s">
        <v>354</v>
      </c>
      <c r="I21" s="33">
        <v>44170</v>
      </c>
      <c r="J21" s="38"/>
    </row>
    <row r="22" spans="1:10">
      <c r="A22" s="38" t="s">
        <v>358</v>
      </c>
      <c r="B22" s="38" t="s">
        <v>349</v>
      </c>
      <c r="C22" s="38" t="s">
        <v>349</v>
      </c>
      <c r="D22" s="38" t="s">
        <v>349</v>
      </c>
      <c r="E22" s="38" t="s">
        <v>349</v>
      </c>
      <c r="F22" s="38"/>
      <c r="H22" s="38" t="s">
        <v>350</v>
      </c>
      <c r="I22" s="33">
        <v>44199</v>
      </c>
      <c r="J22" s="38"/>
    </row>
    <row r="23" spans="1:10">
      <c r="A23" s="38" t="s">
        <v>359</v>
      </c>
      <c r="B23" s="38" t="s">
        <v>349</v>
      </c>
      <c r="C23" s="38"/>
      <c r="D23" s="38" t="s">
        <v>349</v>
      </c>
      <c r="E23" s="38"/>
      <c r="F23" s="38"/>
      <c r="H23" s="38" t="s">
        <v>352</v>
      </c>
      <c r="I23" s="33">
        <v>44199</v>
      </c>
      <c r="J23" s="38"/>
    </row>
    <row r="24" spans="1:10">
      <c r="A24" s="38" t="s">
        <v>360</v>
      </c>
      <c r="B24" s="38" t="s">
        <v>349</v>
      </c>
      <c r="C24" s="38" t="s">
        <v>349</v>
      </c>
      <c r="D24" s="38" t="s">
        <v>349</v>
      </c>
      <c r="E24" s="38" t="s">
        <v>349</v>
      </c>
      <c r="F24" s="38"/>
      <c r="H24" s="38" t="s">
        <v>354</v>
      </c>
      <c r="I24" s="33">
        <v>44199</v>
      </c>
      <c r="J24" s="38"/>
    </row>
    <row r="26" spans="1:10">
      <c r="A26" s="10" t="s">
        <v>361</v>
      </c>
      <c r="B26" s="19" t="s">
        <v>362</v>
      </c>
      <c r="C26" s="9"/>
      <c r="D26" s="9"/>
      <c r="E26" s="9"/>
    </row>
    <row r="27" spans="1:10">
      <c r="A27" s="11" t="s">
        <v>20</v>
      </c>
      <c r="B27" s="11" t="s">
        <v>285</v>
      </c>
      <c r="C27" s="11" t="s">
        <v>21</v>
      </c>
      <c r="D27" s="11" t="s">
        <v>363</v>
      </c>
      <c r="E27" s="12" t="s">
        <v>364</v>
      </c>
    </row>
    <row r="28" spans="1:10">
      <c r="A28" s="11" t="s">
        <v>365</v>
      </c>
      <c r="B28" s="11" t="s">
        <v>299</v>
      </c>
      <c r="C28" s="13">
        <v>667000</v>
      </c>
      <c r="D28" s="13">
        <v>20010</v>
      </c>
      <c r="E28" s="11" t="str">
        <f>HLOOKUP(_xlfn.RANK.EQ(C28,$C$28:$C$36,0),$B$39:$E$40,2,TRUE)</f>
        <v>브론즈</v>
      </c>
    </row>
    <row r="29" spans="1:10">
      <c r="A29" s="11" t="s">
        <v>366</v>
      </c>
      <c r="B29" s="11" t="s">
        <v>293</v>
      </c>
      <c r="C29" s="13">
        <v>575800</v>
      </c>
      <c r="D29" s="13">
        <v>17274</v>
      </c>
      <c r="E29" s="11" t="str">
        <f t="shared" ref="E29:E36" si="0">HLOOKUP(_xlfn.RANK.EQ(C29,$C$28:$C$36,0),$B$39:$E$40,2,TRUE)</f>
        <v>일반</v>
      </c>
    </row>
    <row r="30" spans="1:10">
      <c r="A30" s="11" t="s">
        <v>367</v>
      </c>
      <c r="B30" s="11" t="s">
        <v>299</v>
      </c>
      <c r="C30" s="13">
        <v>768100</v>
      </c>
      <c r="D30" s="13">
        <v>23043</v>
      </c>
      <c r="E30" s="11" t="str">
        <f t="shared" si="0"/>
        <v>브론즈</v>
      </c>
    </row>
    <row r="31" spans="1:10">
      <c r="A31" s="11" t="s">
        <v>368</v>
      </c>
      <c r="B31" s="11" t="s">
        <v>299</v>
      </c>
      <c r="C31" s="13">
        <v>913600</v>
      </c>
      <c r="D31" s="13">
        <v>27408</v>
      </c>
      <c r="E31" s="11" t="str">
        <f t="shared" si="0"/>
        <v>골드</v>
      </c>
    </row>
    <row r="32" spans="1:10">
      <c r="A32" s="11" t="s">
        <v>369</v>
      </c>
      <c r="B32" s="11" t="s">
        <v>299</v>
      </c>
      <c r="C32" s="13">
        <v>866000</v>
      </c>
      <c r="D32" s="13">
        <v>25980</v>
      </c>
      <c r="E32" s="11" t="str">
        <f t="shared" si="0"/>
        <v>실버</v>
      </c>
    </row>
    <row r="33" spans="1:5">
      <c r="A33" s="11" t="s">
        <v>370</v>
      </c>
      <c r="B33" s="11" t="s">
        <v>293</v>
      </c>
      <c r="C33" s="13">
        <v>468200</v>
      </c>
      <c r="D33" s="13">
        <v>14046</v>
      </c>
      <c r="E33" s="11" t="str">
        <f t="shared" si="0"/>
        <v>일반</v>
      </c>
    </row>
    <row r="34" spans="1:5">
      <c r="A34" s="11" t="s">
        <v>371</v>
      </c>
      <c r="B34" s="11" t="s">
        <v>293</v>
      </c>
      <c r="C34" s="13">
        <v>511000</v>
      </c>
      <c r="D34" s="13">
        <v>15330</v>
      </c>
      <c r="E34" s="11" t="str">
        <f t="shared" si="0"/>
        <v>일반</v>
      </c>
    </row>
    <row r="35" spans="1:5">
      <c r="A35" s="11" t="s">
        <v>372</v>
      </c>
      <c r="B35" s="11" t="s">
        <v>299</v>
      </c>
      <c r="C35" s="13">
        <v>978400</v>
      </c>
      <c r="D35" s="13">
        <v>29352</v>
      </c>
      <c r="E35" s="11" t="str">
        <f t="shared" si="0"/>
        <v>골드</v>
      </c>
    </row>
    <row r="36" spans="1:5">
      <c r="A36" s="11" t="s">
        <v>373</v>
      </c>
      <c r="B36" s="11" t="s">
        <v>293</v>
      </c>
      <c r="C36" s="13">
        <v>810000</v>
      </c>
      <c r="D36" s="13">
        <v>24300</v>
      </c>
      <c r="E36" s="11" t="str">
        <f t="shared" si="0"/>
        <v>실버</v>
      </c>
    </row>
    <row r="37" spans="1:5">
      <c r="A37" s="9"/>
      <c r="B37" s="9"/>
      <c r="C37" s="9"/>
      <c r="D37" s="9"/>
      <c r="E37" s="9"/>
    </row>
    <row r="38" spans="1:5">
      <c r="A38" s="43" t="s">
        <v>374</v>
      </c>
      <c r="B38" s="9"/>
      <c r="C38" s="9"/>
      <c r="D38" s="9"/>
      <c r="E38" s="9"/>
    </row>
    <row r="39" spans="1:5">
      <c r="A39" s="11" t="s">
        <v>375</v>
      </c>
      <c r="B39" s="11">
        <v>1</v>
      </c>
      <c r="C39" s="11">
        <v>3</v>
      </c>
      <c r="D39" s="11">
        <v>5</v>
      </c>
      <c r="E39" s="11">
        <v>7</v>
      </c>
    </row>
    <row r="40" spans="1:5">
      <c r="A40" s="11" t="s">
        <v>5</v>
      </c>
      <c r="B40" s="11" t="s">
        <v>376</v>
      </c>
      <c r="C40" s="11" t="s">
        <v>377</v>
      </c>
      <c r="D40" s="11" t="s">
        <v>378</v>
      </c>
      <c r="E40" s="11" t="s">
        <v>379</v>
      </c>
    </row>
  </sheetData>
  <mergeCells count="1">
    <mergeCell ref="A12:D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workbookViewId="0">
      <selection activeCell="C17" sqref="C17"/>
    </sheetView>
  </sheetViews>
  <sheetFormatPr defaultColWidth="8.625" defaultRowHeight="16.5"/>
  <cols>
    <col min="1" max="1" width="10.25" style="3" bestFit="1" customWidth="1"/>
    <col min="2" max="2" width="11" style="3" bestFit="1" customWidth="1"/>
    <col min="3" max="3" width="14.125" style="3" bestFit="1" customWidth="1"/>
    <col min="4" max="4" width="11" style="3" bestFit="1" customWidth="1"/>
    <col min="5" max="8" width="8.625" style="3"/>
    <col min="9" max="10" width="10.875" style="3" bestFit="1" customWidth="1"/>
    <col min="11" max="16384" width="8.625" style="3"/>
  </cols>
  <sheetData>
    <row r="1" spans="1:10">
      <c r="A1" s="1" t="s">
        <v>556</v>
      </c>
      <c r="F1" s="4" t="s">
        <v>557</v>
      </c>
    </row>
    <row r="2" spans="1:10">
      <c r="A2" s="38" t="s">
        <v>558</v>
      </c>
      <c r="B2" s="38" t="s">
        <v>284</v>
      </c>
      <c r="C2" s="38" t="s">
        <v>559</v>
      </c>
      <c r="D2" s="38" t="s">
        <v>375</v>
      </c>
      <c r="F2" s="38" t="s">
        <v>284</v>
      </c>
      <c r="G2" s="38" t="s">
        <v>560</v>
      </c>
      <c r="H2" s="38" t="s">
        <v>561</v>
      </c>
      <c r="I2" s="38" t="s">
        <v>562</v>
      </c>
      <c r="J2" s="38" t="s">
        <v>563</v>
      </c>
    </row>
    <row r="3" spans="1:10">
      <c r="A3" s="38" t="s">
        <v>564</v>
      </c>
      <c r="B3" s="38" t="s">
        <v>565</v>
      </c>
      <c r="C3" s="36">
        <v>28561500</v>
      </c>
      <c r="D3" s="38"/>
      <c r="F3" s="38" t="s">
        <v>566</v>
      </c>
      <c r="G3" s="38" t="s">
        <v>567</v>
      </c>
      <c r="H3" s="38" t="s">
        <v>568</v>
      </c>
      <c r="I3" s="36">
        <v>3560000</v>
      </c>
      <c r="J3" s="36">
        <v>2512000</v>
      </c>
    </row>
    <row r="4" spans="1:10">
      <c r="A4" s="38" t="s">
        <v>569</v>
      </c>
      <c r="B4" s="38" t="s">
        <v>570</v>
      </c>
      <c r="C4" s="36">
        <v>38651200</v>
      </c>
      <c r="D4" s="38"/>
      <c r="F4" s="38" t="s">
        <v>571</v>
      </c>
      <c r="G4" s="38" t="s">
        <v>572</v>
      </c>
      <c r="H4" s="38" t="s">
        <v>9</v>
      </c>
      <c r="I4" s="36">
        <v>3256000</v>
      </c>
      <c r="J4" s="36">
        <v>1826000</v>
      </c>
    </row>
    <row r="5" spans="1:10">
      <c r="A5" s="38" t="s">
        <v>573</v>
      </c>
      <c r="B5" s="38" t="s">
        <v>574</v>
      </c>
      <c r="C5" s="36">
        <v>19560000</v>
      </c>
      <c r="D5" s="38"/>
      <c r="F5" s="38" t="s">
        <v>575</v>
      </c>
      <c r="G5" s="38" t="s">
        <v>576</v>
      </c>
      <c r="H5" s="38" t="s">
        <v>8</v>
      </c>
      <c r="I5" s="36">
        <v>2560000</v>
      </c>
      <c r="J5" s="36">
        <v>1282000</v>
      </c>
    </row>
    <row r="6" spans="1:10">
      <c r="A6" s="38" t="s">
        <v>577</v>
      </c>
      <c r="B6" s="38" t="s">
        <v>578</v>
      </c>
      <c r="C6" s="36">
        <v>32470000</v>
      </c>
      <c r="D6" s="38"/>
      <c r="F6" s="38" t="s">
        <v>579</v>
      </c>
      <c r="G6" s="38" t="s">
        <v>572</v>
      </c>
      <c r="H6" s="38" t="s">
        <v>10</v>
      </c>
      <c r="I6" s="36">
        <v>3075000</v>
      </c>
      <c r="J6" s="36">
        <v>1568000</v>
      </c>
    </row>
    <row r="7" spans="1:10">
      <c r="A7" s="38" t="s">
        <v>569</v>
      </c>
      <c r="B7" s="38" t="s">
        <v>580</v>
      </c>
      <c r="C7" s="36">
        <v>56587200</v>
      </c>
      <c r="D7" s="38" t="s">
        <v>581</v>
      </c>
      <c r="F7" s="38" t="s">
        <v>582</v>
      </c>
      <c r="G7" s="38" t="s">
        <v>572</v>
      </c>
      <c r="H7" s="38" t="s">
        <v>583</v>
      </c>
      <c r="I7" s="36">
        <v>2856000</v>
      </c>
      <c r="J7" s="36">
        <v>1240000</v>
      </c>
    </row>
    <row r="8" spans="1:10">
      <c r="A8" s="38" t="s">
        <v>573</v>
      </c>
      <c r="B8" s="38" t="s">
        <v>584</v>
      </c>
      <c r="C8" s="36">
        <v>36521700</v>
      </c>
      <c r="D8" s="38"/>
      <c r="F8" s="38" t="s">
        <v>585</v>
      </c>
      <c r="G8" s="38" t="s">
        <v>567</v>
      </c>
      <c r="H8" s="38" t="s">
        <v>8</v>
      </c>
      <c r="I8" s="36">
        <v>2473000</v>
      </c>
      <c r="J8" s="36">
        <v>1195000</v>
      </c>
    </row>
    <row r="9" spans="1:10">
      <c r="A9" s="38" t="s">
        <v>564</v>
      </c>
      <c r="B9" s="38" t="s">
        <v>586</v>
      </c>
      <c r="C9" s="36">
        <v>52438600</v>
      </c>
      <c r="D9" s="38" t="s">
        <v>587</v>
      </c>
      <c r="F9" s="38" t="s">
        <v>588</v>
      </c>
      <c r="G9" s="38" t="s">
        <v>576</v>
      </c>
      <c r="H9" s="38" t="s">
        <v>8</v>
      </c>
      <c r="I9" s="36">
        <v>2372000</v>
      </c>
      <c r="J9" s="36">
        <v>1153000</v>
      </c>
    </row>
    <row r="10" spans="1:10">
      <c r="A10" s="38" t="s">
        <v>577</v>
      </c>
      <c r="B10" s="38" t="s">
        <v>589</v>
      </c>
      <c r="C10" s="36">
        <v>37542300</v>
      </c>
      <c r="D10" s="38"/>
      <c r="F10" s="38" t="s">
        <v>590</v>
      </c>
      <c r="G10" s="38" t="s">
        <v>567</v>
      </c>
      <c r="H10" s="38" t="s">
        <v>583</v>
      </c>
      <c r="I10" s="36">
        <v>2903000</v>
      </c>
      <c r="J10" s="36">
        <v>1200000</v>
      </c>
    </row>
    <row r="12" spans="1:10">
      <c r="A12" s="38"/>
      <c r="C12" s="35" t="s">
        <v>591</v>
      </c>
      <c r="F12" s="58" t="s">
        <v>592</v>
      </c>
      <c r="G12" s="52"/>
      <c r="H12" s="52"/>
      <c r="I12" s="52"/>
      <c r="J12" s="53"/>
    </row>
    <row r="13" spans="1:10">
      <c r="A13" s="38"/>
      <c r="C13" s="18"/>
      <c r="F13" s="52"/>
      <c r="G13" s="52"/>
      <c r="H13" s="52"/>
      <c r="I13" s="52"/>
      <c r="J13" s="53"/>
    </row>
    <row r="15" spans="1:10">
      <c r="A15" s="10" t="s">
        <v>593</v>
      </c>
      <c r="B15" s="9"/>
      <c r="C15" s="9"/>
      <c r="D15" s="9"/>
      <c r="F15" s="4" t="s">
        <v>594</v>
      </c>
    </row>
    <row r="16" spans="1:10">
      <c r="A16" s="11" t="s">
        <v>11</v>
      </c>
      <c r="B16" s="11" t="s">
        <v>284</v>
      </c>
      <c r="C16" s="11" t="s">
        <v>289</v>
      </c>
      <c r="D16" s="12" t="s">
        <v>595</v>
      </c>
      <c r="F16" s="38" t="s">
        <v>284</v>
      </c>
      <c r="G16" s="38" t="s">
        <v>596</v>
      </c>
      <c r="H16" s="38" t="s">
        <v>597</v>
      </c>
      <c r="I16" s="38" t="s">
        <v>381</v>
      </c>
      <c r="J16" s="35" t="s">
        <v>598</v>
      </c>
    </row>
    <row r="17" spans="1:10">
      <c r="A17" s="11" t="s">
        <v>599</v>
      </c>
      <c r="B17" s="11" t="s">
        <v>600</v>
      </c>
      <c r="C17" s="11" t="s">
        <v>601</v>
      </c>
      <c r="D17" s="11"/>
      <c r="F17" s="38" t="s">
        <v>602</v>
      </c>
      <c r="G17" s="38">
        <v>82</v>
      </c>
      <c r="H17" s="38">
        <v>94</v>
      </c>
      <c r="I17" s="38">
        <v>176</v>
      </c>
      <c r="J17" s="38"/>
    </row>
    <row r="18" spans="1:10">
      <c r="A18" s="11" t="s">
        <v>603</v>
      </c>
      <c r="B18" s="11" t="s">
        <v>604</v>
      </c>
      <c r="C18" s="11" t="s">
        <v>605</v>
      </c>
      <c r="D18" s="11"/>
      <c r="F18" s="38" t="s">
        <v>606</v>
      </c>
      <c r="G18" s="38">
        <v>63</v>
      </c>
      <c r="H18" s="38">
        <v>83</v>
      </c>
      <c r="I18" s="38">
        <v>146</v>
      </c>
      <c r="J18" s="38"/>
    </row>
    <row r="19" spans="1:10">
      <c r="A19" s="11" t="s">
        <v>607</v>
      </c>
      <c r="B19" s="11" t="s">
        <v>608</v>
      </c>
      <c r="C19" s="11" t="s">
        <v>609</v>
      </c>
      <c r="D19" s="11"/>
      <c r="F19" s="38" t="s">
        <v>610</v>
      </c>
      <c r="G19" s="38">
        <v>76</v>
      </c>
      <c r="H19" s="38">
        <v>86</v>
      </c>
      <c r="I19" s="38">
        <v>162</v>
      </c>
      <c r="J19" s="38"/>
    </row>
    <row r="20" spans="1:10">
      <c r="A20" s="11" t="s">
        <v>611</v>
      </c>
      <c r="B20" s="11" t="s">
        <v>612</v>
      </c>
      <c r="C20" s="11" t="s">
        <v>613</v>
      </c>
      <c r="D20" s="11"/>
      <c r="F20" s="38" t="s">
        <v>614</v>
      </c>
      <c r="G20" s="38">
        <v>62</v>
      </c>
      <c r="H20" s="38">
        <v>88</v>
      </c>
      <c r="I20" s="38">
        <v>150</v>
      </c>
      <c r="J20" s="38"/>
    </row>
    <row r="21" spans="1:10">
      <c r="A21" s="11" t="s">
        <v>615</v>
      </c>
      <c r="B21" s="11" t="s">
        <v>616</v>
      </c>
      <c r="C21" s="11" t="s">
        <v>617</v>
      </c>
      <c r="D21" s="11"/>
      <c r="F21" s="38" t="s">
        <v>618</v>
      </c>
      <c r="G21" s="38">
        <v>92</v>
      </c>
      <c r="H21" s="38">
        <v>96</v>
      </c>
      <c r="I21" s="38">
        <v>188</v>
      </c>
      <c r="J21" s="38"/>
    </row>
    <row r="22" spans="1:10">
      <c r="A22" s="11" t="s">
        <v>619</v>
      </c>
      <c r="B22" s="11" t="s">
        <v>620</v>
      </c>
      <c r="C22" s="11" t="s">
        <v>621</v>
      </c>
      <c r="D22" s="11"/>
      <c r="F22" s="38" t="s">
        <v>622</v>
      </c>
      <c r="G22" s="38">
        <v>85</v>
      </c>
      <c r="H22" s="38">
        <v>80</v>
      </c>
      <c r="I22" s="38">
        <v>165</v>
      </c>
      <c r="J22" s="38"/>
    </row>
    <row r="23" spans="1:10">
      <c r="A23" s="11" t="s">
        <v>623</v>
      </c>
      <c r="B23" s="11" t="s">
        <v>624</v>
      </c>
      <c r="C23" s="11" t="s">
        <v>625</v>
      </c>
      <c r="D23" s="11"/>
      <c r="F23" s="38" t="s">
        <v>626</v>
      </c>
      <c r="G23" s="38">
        <v>62</v>
      </c>
      <c r="H23" s="38">
        <v>77</v>
      </c>
      <c r="I23" s="38">
        <v>139</v>
      </c>
      <c r="J23" s="38"/>
    </row>
    <row r="24" spans="1:10">
      <c r="A24" s="11" t="s">
        <v>627</v>
      </c>
      <c r="B24" s="11" t="s">
        <v>628</v>
      </c>
      <c r="C24" s="11" t="s">
        <v>629</v>
      </c>
      <c r="D24" s="11"/>
      <c r="F24" s="38" t="s">
        <v>630</v>
      </c>
      <c r="G24" s="38">
        <v>73</v>
      </c>
      <c r="H24" s="38">
        <v>68</v>
      </c>
      <c r="I24" s="38">
        <v>141</v>
      </c>
      <c r="J24" s="38"/>
    </row>
    <row r="27" spans="1:10">
      <c r="A27" s="4" t="s">
        <v>631</v>
      </c>
    </row>
    <row r="28" spans="1:10">
      <c r="A28" s="38" t="s">
        <v>632</v>
      </c>
      <c r="B28" s="38" t="s">
        <v>284</v>
      </c>
      <c r="C28" s="38" t="s">
        <v>633</v>
      </c>
      <c r="D28" s="35" t="s">
        <v>634</v>
      </c>
    </row>
    <row r="29" spans="1:10">
      <c r="A29" s="38" t="s">
        <v>635</v>
      </c>
      <c r="B29" s="38" t="s">
        <v>636</v>
      </c>
      <c r="C29" s="38" t="s">
        <v>637</v>
      </c>
      <c r="D29" s="38"/>
    </row>
    <row r="30" spans="1:10">
      <c r="A30" s="38" t="s">
        <v>638</v>
      </c>
      <c r="B30" s="38" t="s">
        <v>639</v>
      </c>
      <c r="C30" s="38" t="s">
        <v>640</v>
      </c>
      <c r="D30" s="38"/>
    </row>
    <row r="31" spans="1:10">
      <c r="A31" s="38" t="s">
        <v>641</v>
      </c>
      <c r="B31" s="38" t="s">
        <v>642</v>
      </c>
      <c r="C31" s="38" t="s">
        <v>643</v>
      </c>
      <c r="D31" s="38"/>
    </row>
    <row r="32" spans="1:10">
      <c r="A32" s="38" t="s">
        <v>644</v>
      </c>
      <c r="B32" s="38" t="s">
        <v>645</v>
      </c>
      <c r="C32" s="38" t="s">
        <v>646</v>
      </c>
      <c r="D32" s="38"/>
    </row>
    <row r="33" spans="1:4">
      <c r="A33" s="38" t="s">
        <v>647</v>
      </c>
      <c r="B33" s="38" t="s">
        <v>648</v>
      </c>
      <c r="C33" s="38" t="s">
        <v>649</v>
      </c>
      <c r="D33" s="38"/>
    </row>
    <row r="34" spans="1:4">
      <c r="A34" s="38" t="s">
        <v>650</v>
      </c>
      <c r="B34" s="38" t="s">
        <v>651</v>
      </c>
      <c r="C34" s="38" t="s">
        <v>652</v>
      </c>
      <c r="D34" s="38"/>
    </row>
    <row r="35" spans="1:4">
      <c r="A35" s="38" t="s">
        <v>653</v>
      </c>
      <c r="B35" s="38" t="s">
        <v>654</v>
      </c>
      <c r="C35" s="38" t="s">
        <v>655</v>
      </c>
      <c r="D35" s="38"/>
    </row>
    <row r="36" spans="1:4">
      <c r="A36" s="38" t="s">
        <v>656</v>
      </c>
      <c r="B36" s="38" t="s">
        <v>657</v>
      </c>
      <c r="C36" s="38" t="s">
        <v>658</v>
      </c>
      <c r="D36" s="38"/>
    </row>
    <row r="38" spans="1:4">
      <c r="A38" s="38" t="s">
        <v>659</v>
      </c>
      <c r="B38" s="38" t="s">
        <v>660</v>
      </c>
      <c r="C38" s="38" t="s">
        <v>661</v>
      </c>
      <c r="D38" s="38" t="s">
        <v>662</v>
      </c>
    </row>
    <row r="39" spans="1:4">
      <c r="A39" s="38" t="s">
        <v>663</v>
      </c>
      <c r="B39" s="38" t="s">
        <v>664</v>
      </c>
      <c r="C39" s="38" t="s">
        <v>665</v>
      </c>
      <c r="D39" s="38" t="s">
        <v>666</v>
      </c>
    </row>
  </sheetData>
  <mergeCells count="2">
    <mergeCell ref="F12:I13"/>
    <mergeCell ref="J12:J1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D12" sqref="D12"/>
    </sheetView>
  </sheetViews>
  <sheetFormatPr defaultColWidth="8.625" defaultRowHeight="16.5"/>
  <cols>
    <col min="1" max="2" width="8.625" style="3"/>
    <col min="3" max="4" width="9.125" style="3" bestFit="1" customWidth="1"/>
    <col min="5" max="5" width="10.875" style="3" bestFit="1" customWidth="1"/>
    <col min="6" max="6" width="8.625" style="3"/>
    <col min="7" max="7" width="9" style="3" customWidth="1"/>
    <col min="8" max="8" width="10.875" style="3" bestFit="1" customWidth="1"/>
    <col min="9" max="16384" width="8.625" style="3"/>
  </cols>
  <sheetData>
    <row r="1" spans="1:9">
      <c r="A1" s="39" t="s">
        <v>0</v>
      </c>
      <c r="B1" s="8" t="s">
        <v>23</v>
      </c>
      <c r="C1" s="8"/>
      <c r="D1" s="8"/>
      <c r="F1" s="4" t="s">
        <v>1</v>
      </c>
      <c r="G1" s="2" t="s">
        <v>24</v>
      </c>
      <c r="H1" s="2"/>
      <c r="I1" s="2"/>
    </row>
    <row r="2" spans="1:9">
      <c r="A2" s="11" t="s">
        <v>2</v>
      </c>
      <c r="B2" s="11" t="s">
        <v>25</v>
      </c>
      <c r="C2" s="11" t="s">
        <v>18</v>
      </c>
      <c r="D2" s="11" t="s">
        <v>6</v>
      </c>
      <c r="F2" s="38" t="s">
        <v>20</v>
      </c>
      <c r="G2" s="38" t="s">
        <v>26</v>
      </c>
      <c r="H2" s="38" t="s">
        <v>21</v>
      </c>
      <c r="I2" s="35" t="s">
        <v>5</v>
      </c>
    </row>
    <row r="3" spans="1:9">
      <c r="A3" s="11" t="s">
        <v>15</v>
      </c>
      <c r="B3" s="11" t="s">
        <v>9</v>
      </c>
      <c r="C3" s="11">
        <v>645</v>
      </c>
      <c r="D3" s="11" t="s">
        <v>27</v>
      </c>
      <c r="F3" s="38" t="s">
        <v>28</v>
      </c>
      <c r="G3" s="38">
        <v>94</v>
      </c>
      <c r="H3" s="36">
        <v>1382000</v>
      </c>
      <c r="I3" s="38"/>
    </row>
    <row r="4" spans="1:9">
      <c r="A4" s="11" t="s">
        <v>14</v>
      </c>
      <c r="B4" s="11" t="s">
        <v>9</v>
      </c>
      <c r="C4" s="11">
        <v>574</v>
      </c>
      <c r="D4" s="11" t="s">
        <v>29</v>
      </c>
      <c r="F4" s="38" t="s">
        <v>30</v>
      </c>
      <c r="G4" s="38">
        <v>156</v>
      </c>
      <c r="H4" s="36">
        <v>1794000</v>
      </c>
      <c r="I4" s="38"/>
    </row>
    <row r="5" spans="1:9">
      <c r="A5" s="11" t="s">
        <v>16</v>
      </c>
      <c r="B5" s="11" t="s">
        <v>9</v>
      </c>
      <c r="C5" s="11">
        <v>429</v>
      </c>
      <c r="D5" s="11" t="s">
        <v>31</v>
      </c>
      <c r="F5" s="38" t="s">
        <v>32</v>
      </c>
      <c r="G5" s="38">
        <v>83</v>
      </c>
      <c r="H5" s="36">
        <v>1652000</v>
      </c>
      <c r="I5" s="38"/>
    </row>
    <row r="6" spans="1:9">
      <c r="A6" s="11" t="s">
        <v>15</v>
      </c>
      <c r="B6" s="11" t="s">
        <v>10</v>
      </c>
      <c r="C6" s="11">
        <v>721</v>
      </c>
      <c r="D6" s="11" t="s">
        <v>22</v>
      </c>
      <c r="F6" s="38" t="s">
        <v>33</v>
      </c>
      <c r="G6" s="38">
        <v>248</v>
      </c>
      <c r="H6" s="36">
        <v>4950000</v>
      </c>
      <c r="I6" s="38"/>
    </row>
    <row r="7" spans="1:9">
      <c r="A7" s="11" t="s">
        <v>14</v>
      </c>
      <c r="B7" s="11" t="s">
        <v>10</v>
      </c>
      <c r="C7" s="11">
        <v>827</v>
      </c>
      <c r="D7" s="11" t="s">
        <v>34</v>
      </c>
      <c r="F7" s="38" t="s">
        <v>35</v>
      </c>
      <c r="G7" s="38">
        <v>77</v>
      </c>
      <c r="H7" s="36">
        <v>1223000</v>
      </c>
      <c r="I7" s="38"/>
    </row>
    <row r="8" spans="1:9">
      <c r="A8" s="11" t="s">
        <v>16</v>
      </c>
      <c r="B8" s="11" t="s">
        <v>10</v>
      </c>
      <c r="C8" s="11">
        <v>704</v>
      </c>
      <c r="D8" s="11" t="s">
        <v>36</v>
      </c>
      <c r="F8" s="38" t="s">
        <v>37</v>
      </c>
      <c r="G8" s="38">
        <v>64</v>
      </c>
      <c r="H8" s="36">
        <v>978000</v>
      </c>
      <c r="I8" s="38"/>
    </row>
    <row r="9" spans="1:9">
      <c r="A9" s="11" t="s">
        <v>15</v>
      </c>
      <c r="B9" s="11" t="s">
        <v>8</v>
      </c>
      <c r="C9" s="11">
        <v>628</v>
      </c>
      <c r="D9" s="11" t="s">
        <v>38</v>
      </c>
      <c r="F9" s="38" t="s">
        <v>39</v>
      </c>
      <c r="G9" s="38">
        <v>85</v>
      </c>
      <c r="H9" s="36">
        <v>2460000</v>
      </c>
      <c r="I9" s="38"/>
    </row>
    <row r="10" spans="1:9">
      <c r="A10" s="11" t="s">
        <v>14</v>
      </c>
      <c r="B10" s="11" t="s">
        <v>8</v>
      </c>
      <c r="C10" s="11">
        <v>699</v>
      </c>
      <c r="D10" s="11" t="s">
        <v>40</v>
      </c>
      <c r="F10" s="38" t="s">
        <v>41</v>
      </c>
      <c r="G10" s="38">
        <v>173</v>
      </c>
      <c r="H10" s="36">
        <v>2961000</v>
      </c>
      <c r="I10" s="38"/>
    </row>
    <row r="11" spans="1:9">
      <c r="A11" s="11" t="s">
        <v>16</v>
      </c>
      <c r="B11" s="11" t="s">
        <v>8</v>
      </c>
      <c r="C11" s="11">
        <v>763</v>
      </c>
      <c r="D11" s="11" t="s">
        <v>42</v>
      </c>
      <c r="F11" s="38" t="s">
        <v>43</v>
      </c>
      <c r="G11" s="38">
        <v>59</v>
      </c>
      <c r="H11" s="36">
        <v>889000</v>
      </c>
      <c r="I11" s="38"/>
    </row>
    <row r="12" spans="1:9">
      <c r="A12" s="59" t="s">
        <v>44</v>
      </c>
      <c r="B12" s="60"/>
      <c r="C12" s="61"/>
      <c r="D12" s="11" t="str">
        <f>VLOOKUP(DMAX(A2:D11,3,A2:A3),C3:D11,2,FALSE)</f>
        <v>이상희</v>
      </c>
      <c r="F12" s="38" t="s">
        <v>45</v>
      </c>
      <c r="G12" s="38">
        <v>67</v>
      </c>
      <c r="H12" s="36">
        <v>1067000</v>
      </c>
      <c r="I12" s="38"/>
    </row>
    <row r="14" spans="1:9">
      <c r="A14" s="4" t="s">
        <v>46</v>
      </c>
      <c r="B14" s="2" t="s">
        <v>47</v>
      </c>
      <c r="C14" s="2"/>
      <c r="D14" s="2"/>
      <c r="F14" s="4" t="s">
        <v>4</v>
      </c>
      <c r="G14" s="2" t="s">
        <v>48</v>
      </c>
      <c r="H14" s="2"/>
    </row>
    <row r="15" spans="1:9">
      <c r="A15" s="38" t="s">
        <v>11</v>
      </c>
      <c r="B15" s="38" t="s">
        <v>7</v>
      </c>
      <c r="C15" s="38" t="s">
        <v>19</v>
      </c>
      <c r="D15" s="38" t="s">
        <v>13</v>
      </c>
      <c r="F15" s="38" t="s">
        <v>17</v>
      </c>
      <c r="G15" s="5" t="s">
        <v>49</v>
      </c>
      <c r="H15" s="6" t="s">
        <v>50</v>
      </c>
    </row>
    <row r="16" spans="1:9">
      <c r="A16" s="38">
        <v>211016</v>
      </c>
      <c r="B16" s="38" t="s">
        <v>51</v>
      </c>
      <c r="C16" s="38" t="s">
        <v>52</v>
      </c>
      <c r="D16" s="38">
        <v>86</v>
      </c>
      <c r="F16" s="38" t="s">
        <v>53</v>
      </c>
      <c r="G16" s="5">
        <v>91</v>
      </c>
      <c r="H16" s="5"/>
    </row>
    <row r="17" spans="1:8">
      <c r="A17" s="38">
        <v>215007</v>
      </c>
      <c r="B17" s="38" t="s">
        <v>54</v>
      </c>
      <c r="C17" s="38" t="s">
        <v>55</v>
      </c>
      <c r="D17" s="38">
        <v>94</v>
      </c>
      <c r="F17" s="38" t="s">
        <v>56</v>
      </c>
      <c r="G17" s="5">
        <v>95</v>
      </c>
      <c r="H17" s="5"/>
    </row>
    <row r="18" spans="1:8">
      <c r="A18" s="38">
        <v>215015</v>
      </c>
      <c r="B18" s="38" t="s">
        <v>54</v>
      </c>
      <c r="C18" s="38" t="s">
        <v>57</v>
      </c>
      <c r="D18" s="38">
        <v>75</v>
      </c>
      <c r="F18" s="38" t="s">
        <v>58</v>
      </c>
      <c r="G18" s="5">
        <v>86</v>
      </c>
      <c r="H18" s="5"/>
    </row>
    <row r="19" spans="1:8">
      <c r="A19" s="38">
        <v>211025</v>
      </c>
      <c r="B19" s="38" t="s">
        <v>51</v>
      </c>
      <c r="C19" s="38" t="s">
        <v>59</v>
      </c>
      <c r="D19" s="38">
        <v>81</v>
      </c>
      <c r="F19" s="38" t="s">
        <v>60</v>
      </c>
      <c r="G19" s="5">
        <v>86</v>
      </c>
      <c r="H19" s="5"/>
    </row>
    <row r="20" spans="1:8">
      <c r="A20" s="38">
        <v>211031</v>
      </c>
      <c r="B20" s="38" t="s">
        <v>51</v>
      </c>
      <c r="C20" s="38" t="s">
        <v>61</v>
      </c>
      <c r="D20" s="38">
        <v>96</v>
      </c>
      <c r="F20" s="38" t="s">
        <v>62</v>
      </c>
      <c r="G20" s="5">
        <v>98</v>
      </c>
      <c r="H20" s="5"/>
    </row>
    <row r="21" spans="1:8">
      <c r="A21" s="38">
        <v>215064</v>
      </c>
      <c r="B21" s="38" t="s">
        <v>54</v>
      </c>
      <c r="C21" s="38" t="s">
        <v>63</v>
      </c>
      <c r="D21" s="38">
        <v>88</v>
      </c>
      <c r="F21" s="38" t="s">
        <v>64</v>
      </c>
      <c r="G21" s="5">
        <v>90</v>
      </c>
      <c r="H21" s="5"/>
    </row>
    <row r="22" spans="1:8">
      <c r="A22" s="38">
        <v>211046</v>
      </c>
      <c r="B22" s="38" t="s">
        <v>51</v>
      </c>
      <c r="C22" s="38" t="s">
        <v>65</v>
      </c>
      <c r="D22" s="38">
        <v>79</v>
      </c>
      <c r="F22" s="38" t="s">
        <v>66</v>
      </c>
      <c r="G22" s="5">
        <v>86</v>
      </c>
      <c r="H22" s="5"/>
    </row>
    <row r="23" spans="1:8">
      <c r="A23" s="38">
        <v>215089</v>
      </c>
      <c r="B23" s="38" t="s">
        <v>54</v>
      </c>
      <c r="C23" s="38" t="s">
        <v>67</v>
      </c>
      <c r="D23" s="38">
        <v>67</v>
      </c>
      <c r="F23" s="38" t="s">
        <v>68</v>
      </c>
      <c r="G23" s="5">
        <v>94</v>
      </c>
      <c r="H23" s="5"/>
    </row>
    <row r="24" spans="1:8">
      <c r="A24" s="56" t="s">
        <v>69</v>
      </c>
      <c r="B24" s="62"/>
      <c r="C24" s="57"/>
      <c r="D24" s="38"/>
      <c r="F24" s="38" t="s">
        <v>70</v>
      </c>
      <c r="G24" s="5">
        <v>88</v>
      </c>
      <c r="H24" s="5"/>
    </row>
    <row r="26" spans="1:8">
      <c r="A26" s="4" t="s">
        <v>71</v>
      </c>
      <c r="B26" s="2" t="s">
        <v>72</v>
      </c>
      <c r="C26" s="2"/>
      <c r="D26" s="2"/>
      <c r="E26" s="2"/>
    </row>
    <row r="27" spans="1:8">
      <c r="A27" s="38" t="s">
        <v>73</v>
      </c>
      <c r="B27" s="38" t="s">
        <v>74</v>
      </c>
      <c r="C27" s="38" t="s">
        <v>12</v>
      </c>
      <c r="D27" s="38" t="s">
        <v>3</v>
      </c>
      <c r="E27" s="38" t="s">
        <v>75</v>
      </c>
    </row>
    <row r="28" spans="1:8">
      <c r="A28" s="38" t="s">
        <v>76</v>
      </c>
      <c r="B28" s="38" t="s">
        <v>77</v>
      </c>
      <c r="C28" s="36">
        <v>3900</v>
      </c>
      <c r="D28" s="36">
        <v>116</v>
      </c>
      <c r="E28" s="36">
        <v>452400</v>
      </c>
    </row>
    <row r="29" spans="1:8">
      <c r="A29" s="38" t="s">
        <v>78</v>
      </c>
      <c r="B29" s="38" t="s">
        <v>79</v>
      </c>
      <c r="C29" s="36">
        <v>4600</v>
      </c>
      <c r="D29" s="36">
        <v>128</v>
      </c>
      <c r="E29" s="36">
        <v>588800</v>
      </c>
    </row>
    <row r="30" spans="1:8">
      <c r="A30" s="38" t="s">
        <v>78</v>
      </c>
      <c r="B30" s="38" t="s">
        <v>80</v>
      </c>
      <c r="C30" s="36">
        <v>9800</v>
      </c>
      <c r="D30" s="36">
        <v>88</v>
      </c>
      <c r="E30" s="36">
        <v>862400</v>
      </c>
    </row>
    <row r="31" spans="1:8">
      <c r="A31" s="38" t="s">
        <v>81</v>
      </c>
      <c r="B31" s="38" t="s">
        <v>82</v>
      </c>
      <c r="C31" s="36">
        <v>6700</v>
      </c>
      <c r="D31" s="36">
        <v>123</v>
      </c>
      <c r="E31" s="36">
        <v>824100</v>
      </c>
    </row>
    <row r="32" spans="1:8">
      <c r="A32" s="38" t="s">
        <v>78</v>
      </c>
      <c r="B32" s="38" t="s">
        <v>83</v>
      </c>
      <c r="C32" s="36">
        <v>8800</v>
      </c>
      <c r="D32" s="36">
        <v>94</v>
      </c>
      <c r="E32" s="36">
        <v>827200</v>
      </c>
    </row>
    <row r="33" spans="1:8">
      <c r="A33" s="38" t="s">
        <v>81</v>
      </c>
      <c r="B33" s="38" t="s">
        <v>84</v>
      </c>
      <c r="C33" s="36">
        <v>9500</v>
      </c>
      <c r="D33" s="36">
        <v>157</v>
      </c>
      <c r="E33" s="36">
        <v>1491500</v>
      </c>
      <c r="F33" s="7" t="s">
        <v>85</v>
      </c>
    </row>
    <row r="34" spans="1:8">
      <c r="A34" s="38" t="s">
        <v>76</v>
      </c>
      <c r="B34" s="38" t="s">
        <v>86</v>
      </c>
      <c r="C34" s="36">
        <v>4500</v>
      </c>
      <c r="D34" s="36">
        <v>167</v>
      </c>
      <c r="E34" s="36">
        <v>751500</v>
      </c>
      <c r="F34" s="38"/>
    </row>
    <row r="35" spans="1:8">
      <c r="A35" s="56" t="s">
        <v>87</v>
      </c>
      <c r="B35" s="62"/>
      <c r="C35" s="62"/>
      <c r="D35" s="57"/>
      <c r="E35" s="36"/>
      <c r="F35" s="38"/>
    </row>
    <row r="38" spans="1:8">
      <c r="H38" s="15"/>
    </row>
  </sheetData>
  <mergeCells count="3">
    <mergeCell ref="A12:C12"/>
    <mergeCell ref="A24:C24"/>
    <mergeCell ref="A35:D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0" zoomScaleNormal="100" workbookViewId="0">
      <selection activeCell="J13" sqref="J13:J20"/>
    </sheetView>
  </sheetViews>
  <sheetFormatPr defaultColWidth="8.625" defaultRowHeight="16.5"/>
  <cols>
    <col min="1" max="3" width="8.625" style="3"/>
    <col min="4" max="4" width="12.375" style="3" bestFit="1" customWidth="1"/>
    <col min="5" max="5" width="11.625" style="3" bestFit="1" customWidth="1"/>
    <col min="6" max="6" width="8.625" style="3"/>
    <col min="7" max="8" width="10.75" style="3" bestFit="1" customWidth="1"/>
    <col min="9" max="9" width="8.625" style="3"/>
    <col min="10" max="10" width="8.875" style="3" bestFit="1" customWidth="1"/>
    <col min="11" max="16384" width="8.625" style="3"/>
  </cols>
  <sheetData>
    <row r="1" spans="1:10">
      <c r="A1" s="1" t="s">
        <v>188</v>
      </c>
      <c r="B1" s="16" t="s">
        <v>189</v>
      </c>
      <c r="F1" s="4" t="s">
        <v>190</v>
      </c>
      <c r="G1" s="16" t="s">
        <v>191</v>
      </c>
    </row>
    <row r="2" spans="1:10">
      <c r="A2" s="38" t="s">
        <v>192</v>
      </c>
      <c r="B2" s="38" t="s">
        <v>193</v>
      </c>
      <c r="C2" s="38" t="s">
        <v>194</v>
      </c>
      <c r="D2" s="35" t="s">
        <v>195</v>
      </c>
      <c r="G2" s="17"/>
      <c r="H2" s="40">
        <v>44656</v>
      </c>
    </row>
    <row r="3" spans="1:10">
      <c r="A3" s="38">
        <v>10001</v>
      </c>
      <c r="B3" s="38" t="s">
        <v>196</v>
      </c>
      <c r="C3" s="28">
        <v>5.9189814814814813E-2</v>
      </c>
      <c r="D3" s="38"/>
      <c r="F3" s="38" t="s">
        <v>197</v>
      </c>
      <c r="G3" s="38" t="s">
        <v>198</v>
      </c>
      <c r="H3" s="35" t="s">
        <v>199</v>
      </c>
    </row>
    <row r="4" spans="1:10">
      <c r="A4" s="38">
        <v>10002</v>
      </c>
      <c r="B4" s="38" t="s">
        <v>200</v>
      </c>
      <c r="C4" s="28">
        <v>6.8136574074074072E-2</v>
      </c>
      <c r="D4" s="38"/>
      <c r="F4" s="38" t="s">
        <v>201</v>
      </c>
      <c r="G4" s="33">
        <v>43167</v>
      </c>
      <c r="H4" s="38"/>
    </row>
    <row r="5" spans="1:10">
      <c r="A5" s="38">
        <v>10003</v>
      </c>
      <c r="B5" s="38" t="s">
        <v>202</v>
      </c>
      <c r="C5" s="28">
        <v>7.0740740740740743E-2</v>
      </c>
      <c r="D5" s="38"/>
      <c r="F5" s="38" t="s">
        <v>203</v>
      </c>
      <c r="G5" s="33">
        <v>42103</v>
      </c>
      <c r="H5" s="38"/>
    </row>
    <row r="6" spans="1:10">
      <c r="A6" s="38">
        <v>10004</v>
      </c>
      <c r="B6" s="38" t="s">
        <v>204</v>
      </c>
      <c r="C6" s="28">
        <v>5.7256944444444437E-2</v>
      </c>
      <c r="D6" s="38"/>
      <c r="F6" s="38" t="s">
        <v>205</v>
      </c>
      <c r="G6" s="33">
        <v>43862</v>
      </c>
      <c r="H6" s="38"/>
    </row>
    <row r="7" spans="1:10">
      <c r="A7" s="38">
        <v>10005</v>
      </c>
      <c r="B7" s="38" t="s">
        <v>206</v>
      </c>
      <c r="C7" s="28">
        <v>6.010416666666666E-2</v>
      </c>
      <c r="D7" s="38"/>
      <c r="F7" s="38" t="s">
        <v>207</v>
      </c>
      <c r="G7" s="33">
        <v>41593</v>
      </c>
      <c r="H7" s="38"/>
    </row>
    <row r="8" spans="1:10">
      <c r="A8" s="38">
        <v>10006</v>
      </c>
      <c r="B8" s="38" t="s">
        <v>208</v>
      </c>
      <c r="C8" s="28"/>
      <c r="D8" s="38"/>
      <c r="F8" s="38" t="s">
        <v>209</v>
      </c>
      <c r="G8" s="33">
        <v>40095</v>
      </c>
      <c r="H8" s="38"/>
    </row>
    <row r="9" spans="1:10">
      <c r="A9" s="38">
        <v>10007</v>
      </c>
      <c r="B9" s="38" t="s">
        <v>210</v>
      </c>
      <c r="C9" s="28">
        <v>6.7581018518518512E-2</v>
      </c>
      <c r="D9" s="38"/>
      <c r="F9" s="38" t="s">
        <v>211</v>
      </c>
      <c r="G9" s="33">
        <v>40399</v>
      </c>
      <c r="H9" s="38"/>
    </row>
    <row r="11" spans="1:10">
      <c r="A11" s="4" t="s">
        <v>212</v>
      </c>
      <c r="B11" s="16" t="s">
        <v>213</v>
      </c>
      <c r="D11" s="17"/>
      <c r="F11" s="10" t="s">
        <v>214</v>
      </c>
      <c r="G11" s="19" t="s">
        <v>215</v>
      </c>
      <c r="H11" s="9"/>
      <c r="I11" s="20"/>
      <c r="J11" s="9"/>
    </row>
    <row r="12" spans="1:10">
      <c r="A12" s="38" t="s">
        <v>216</v>
      </c>
      <c r="B12" s="38" t="s">
        <v>217</v>
      </c>
      <c r="C12" s="38" t="s">
        <v>218</v>
      </c>
      <c r="D12" s="38" t="s">
        <v>219</v>
      </c>
      <c r="F12" s="11" t="s">
        <v>216</v>
      </c>
      <c r="G12" s="11" t="s">
        <v>220</v>
      </c>
      <c r="H12" s="11" t="s">
        <v>221</v>
      </c>
      <c r="I12" s="11" t="s">
        <v>222</v>
      </c>
      <c r="J12" s="12" t="s">
        <v>223</v>
      </c>
    </row>
    <row r="13" spans="1:10">
      <c r="A13" s="38" t="s">
        <v>224</v>
      </c>
      <c r="B13" s="38" t="s">
        <v>225</v>
      </c>
      <c r="C13" s="30">
        <v>3388</v>
      </c>
      <c r="D13" s="30">
        <f t="shared" ref="D13:D20" si="0">C13*1283</f>
        <v>4346804</v>
      </c>
      <c r="F13" s="11" t="s">
        <v>226</v>
      </c>
      <c r="G13" s="21">
        <v>85</v>
      </c>
      <c r="H13" s="21">
        <v>75</v>
      </c>
      <c r="I13" s="21">
        <v>66</v>
      </c>
      <c r="J13" s="21" t="str">
        <f>HLOOKUP(AVERAGE(G13:I13),$G$23:$J$25,3,TRUE)</f>
        <v>보통</v>
      </c>
    </row>
    <row r="14" spans="1:10">
      <c r="A14" s="38" t="s">
        <v>227</v>
      </c>
      <c r="B14" s="38" t="s">
        <v>228</v>
      </c>
      <c r="C14" s="30">
        <v>2461</v>
      </c>
      <c r="D14" s="30">
        <f t="shared" si="0"/>
        <v>3157463</v>
      </c>
      <c r="F14" s="11" t="s">
        <v>229</v>
      </c>
      <c r="G14" s="11">
        <v>91</v>
      </c>
      <c r="H14" s="21">
        <v>84</v>
      </c>
      <c r="I14" s="21">
        <v>90</v>
      </c>
      <c r="J14" s="21" t="str">
        <f t="shared" ref="J14:J20" si="1">HLOOKUP(AVERAGE(G14:I14),$G$23:$J$25,3,TRUE)</f>
        <v>양호</v>
      </c>
    </row>
    <row r="15" spans="1:10">
      <c r="A15" s="38" t="s">
        <v>230</v>
      </c>
      <c r="B15" s="38" t="s">
        <v>225</v>
      </c>
      <c r="C15" s="30">
        <v>2959</v>
      </c>
      <c r="D15" s="30">
        <f t="shared" si="0"/>
        <v>3796397</v>
      </c>
      <c r="F15" s="11" t="s">
        <v>231</v>
      </c>
      <c r="G15" s="11">
        <v>75</v>
      </c>
      <c r="H15" s="21">
        <v>81</v>
      </c>
      <c r="I15" s="21">
        <v>80</v>
      </c>
      <c r="J15" s="21" t="str">
        <f t="shared" si="1"/>
        <v>보통</v>
      </c>
    </row>
    <row r="16" spans="1:10">
      <c r="A16" s="38" t="s">
        <v>232</v>
      </c>
      <c r="B16" s="38" t="s">
        <v>228</v>
      </c>
      <c r="C16" s="30">
        <v>3796</v>
      </c>
      <c r="D16" s="30">
        <f t="shared" si="0"/>
        <v>4870268</v>
      </c>
      <c r="F16" s="11" t="s">
        <v>233</v>
      </c>
      <c r="G16" s="11">
        <v>86</v>
      </c>
      <c r="H16" s="21">
        <v>83</v>
      </c>
      <c r="I16" s="21">
        <v>87</v>
      </c>
      <c r="J16" s="21" t="str">
        <f t="shared" si="1"/>
        <v>양호</v>
      </c>
    </row>
    <row r="17" spans="1:10">
      <c r="A17" s="38" t="s">
        <v>234</v>
      </c>
      <c r="B17" s="38" t="s">
        <v>225</v>
      </c>
      <c r="C17" s="30">
        <v>3502</v>
      </c>
      <c r="D17" s="30">
        <f t="shared" si="0"/>
        <v>4493066</v>
      </c>
      <c r="F17" s="11" t="s">
        <v>235</v>
      </c>
      <c r="G17" s="11">
        <v>96</v>
      </c>
      <c r="H17" s="21">
        <v>97</v>
      </c>
      <c r="I17" s="21">
        <v>96</v>
      </c>
      <c r="J17" s="21" t="str">
        <f t="shared" si="1"/>
        <v>우수</v>
      </c>
    </row>
    <row r="18" spans="1:10">
      <c r="A18" s="38" t="s">
        <v>236</v>
      </c>
      <c r="B18" s="38" t="s">
        <v>225</v>
      </c>
      <c r="C18" s="30">
        <v>2681</v>
      </c>
      <c r="D18" s="30">
        <f t="shared" si="0"/>
        <v>3439723</v>
      </c>
      <c r="F18" s="11" t="s">
        <v>237</v>
      </c>
      <c r="G18" s="11">
        <v>92</v>
      </c>
      <c r="H18" s="21">
        <v>89</v>
      </c>
      <c r="I18" s="21">
        <v>93</v>
      </c>
      <c r="J18" s="21" t="str">
        <f t="shared" si="1"/>
        <v>우수</v>
      </c>
    </row>
    <row r="19" spans="1:10">
      <c r="A19" s="38" t="s">
        <v>238</v>
      </c>
      <c r="B19" s="38" t="s">
        <v>228</v>
      </c>
      <c r="C19" s="30">
        <v>4034</v>
      </c>
      <c r="D19" s="30">
        <f t="shared" si="0"/>
        <v>5175622</v>
      </c>
      <c r="F19" s="11" t="s">
        <v>239</v>
      </c>
      <c r="G19" s="11">
        <v>61</v>
      </c>
      <c r="H19" s="21">
        <v>68</v>
      </c>
      <c r="I19" s="21">
        <v>57</v>
      </c>
      <c r="J19" s="21" t="str">
        <f t="shared" si="1"/>
        <v>미흡</v>
      </c>
    </row>
    <row r="20" spans="1:10">
      <c r="A20" s="38" t="s">
        <v>240</v>
      </c>
      <c r="B20" s="38" t="s">
        <v>228</v>
      </c>
      <c r="C20" s="30">
        <v>3498</v>
      </c>
      <c r="D20" s="30">
        <f t="shared" si="0"/>
        <v>4487934</v>
      </c>
      <c r="F20" s="11" t="s">
        <v>241</v>
      </c>
      <c r="G20" s="11">
        <v>79</v>
      </c>
      <c r="H20" s="21">
        <v>73</v>
      </c>
      <c r="I20" s="21">
        <v>81</v>
      </c>
      <c r="J20" s="21" t="str">
        <f t="shared" si="1"/>
        <v>보통</v>
      </c>
    </row>
    <row r="21" spans="1:10">
      <c r="F21" s="9"/>
      <c r="G21" s="9"/>
      <c r="H21" s="9"/>
      <c r="I21" s="9"/>
      <c r="J21" s="9"/>
    </row>
    <row r="22" spans="1:10">
      <c r="C22" s="38"/>
      <c r="D22" s="35" t="s">
        <v>242</v>
      </c>
      <c r="F22" s="42" t="s">
        <v>243</v>
      </c>
      <c r="G22" s="9"/>
      <c r="H22" s="9"/>
      <c r="I22" s="9"/>
      <c r="J22" s="9"/>
    </row>
    <row r="23" spans="1:10">
      <c r="C23" s="38"/>
      <c r="D23" s="31"/>
      <c r="F23" s="63" t="s">
        <v>244</v>
      </c>
      <c r="G23" s="11">
        <v>0</v>
      </c>
      <c r="H23" s="11">
        <v>70</v>
      </c>
      <c r="I23" s="11">
        <v>80</v>
      </c>
      <c r="J23" s="11">
        <v>90</v>
      </c>
    </row>
    <row r="24" spans="1:10">
      <c r="F24" s="64"/>
      <c r="G24" s="11">
        <v>70</v>
      </c>
      <c r="H24" s="11">
        <v>80</v>
      </c>
      <c r="I24" s="11">
        <v>90</v>
      </c>
      <c r="J24" s="11">
        <v>100</v>
      </c>
    </row>
    <row r="25" spans="1:10">
      <c r="F25" s="34" t="s">
        <v>223</v>
      </c>
      <c r="G25" s="11" t="s">
        <v>245</v>
      </c>
      <c r="H25" s="11" t="s">
        <v>246</v>
      </c>
      <c r="I25" s="11" t="s">
        <v>247</v>
      </c>
      <c r="J25" s="11" t="s">
        <v>248</v>
      </c>
    </row>
    <row r="26" spans="1:10">
      <c r="A26" s="4" t="s">
        <v>249</v>
      </c>
      <c r="B26" s="16" t="s">
        <v>250</v>
      </c>
      <c r="D26" s="17"/>
    </row>
    <row r="27" spans="1:10">
      <c r="A27" s="5" t="s">
        <v>251</v>
      </c>
      <c r="B27" s="5" t="s">
        <v>252</v>
      </c>
      <c r="C27" s="5" t="s">
        <v>253</v>
      </c>
      <c r="D27" s="5" t="s">
        <v>254</v>
      </c>
      <c r="E27" s="32" t="s">
        <v>255</v>
      </c>
    </row>
    <row r="28" spans="1:10">
      <c r="A28" s="5" t="s">
        <v>256</v>
      </c>
      <c r="B28" s="5" t="s">
        <v>257</v>
      </c>
      <c r="C28" s="31" t="s">
        <v>258</v>
      </c>
      <c r="D28" s="31">
        <v>691</v>
      </c>
      <c r="E28" s="36">
        <f>D28*12500</f>
        <v>8637500</v>
      </c>
    </row>
    <row r="29" spans="1:10">
      <c r="A29" s="5" t="s">
        <v>259</v>
      </c>
      <c r="B29" s="5" t="s">
        <v>260</v>
      </c>
      <c r="C29" s="31" t="s">
        <v>261</v>
      </c>
      <c r="D29" s="31">
        <v>567</v>
      </c>
      <c r="E29" s="36">
        <f t="shared" ref="E29:E36" si="2">D29*12500</f>
        <v>7087500</v>
      </c>
    </row>
    <row r="30" spans="1:10">
      <c r="A30" s="5" t="s">
        <v>262</v>
      </c>
      <c r="B30" s="5" t="s">
        <v>263</v>
      </c>
      <c r="C30" s="31" t="s">
        <v>264</v>
      </c>
      <c r="D30" s="31">
        <v>816</v>
      </c>
      <c r="E30" s="36">
        <f t="shared" si="2"/>
        <v>10200000</v>
      </c>
    </row>
    <row r="31" spans="1:10">
      <c r="A31" s="5" t="s">
        <v>265</v>
      </c>
      <c r="B31" s="5" t="s">
        <v>266</v>
      </c>
      <c r="C31" s="31" t="s">
        <v>261</v>
      </c>
      <c r="D31" s="31">
        <v>733</v>
      </c>
      <c r="E31" s="36">
        <f t="shared" si="2"/>
        <v>9162500</v>
      </c>
    </row>
    <row r="32" spans="1:10">
      <c r="A32" s="5" t="s">
        <v>267</v>
      </c>
      <c r="B32" s="5" t="s">
        <v>257</v>
      </c>
      <c r="C32" s="31" t="s">
        <v>264</v>
      </c>
      <c r="D32" s="31">
        <v>594</v>
      </c>
      <c r="E32" s="36">
        <f t="shared" si="2"/>
        <v>7425000</v>
      </c>
    </row>
    <row r="33" spans="1:5">
      <c r="A33" s="5" t="s">
        <v>268</v>
      </c>
      <c r="B33" s="5" t="s">
        <v>263</v>
      </c>
      <c r="C33" s="31" t="s">
        <v>258</v>
      </c>
      <c r="D33" s="31">
        <v>834</v>
      </c>
      <c r="E33" s="36">
        <f t="shared" si="2"/>
        <v>10425000</v>
      </c>
    </row>
    <row r="34" spans="1:5">
      <c r="A34" s="5" t="s">
        <v>269</v>
      </c>
      <c r="B34" s="5" t="s">
        <v>260</v>
      </c>
      <c r="C34" s="31" t="s">
        <v>270</v>
      </c>
      <c r="D34" s="31">
        <v>765</v>
      </c>
      <c r="E34" s="36">
        <f t="shared" si="2"/>
        <v>9562500</v>
      </c>
    </row>
    <row r="35" spans="1:5">
      <c r="A35" s="5" t="s">
        <v>271</v>
      </c>
      <c r="B35" s="5" t="s">
        <v>272</v>
      </c>
      <c r="C35" s="31" t="s">
        <v>258</v>
      </c>
      <c r="D35" s="31">
        <v>702</v>
      </c>
      <c r="E35" s="36">
        <f t="shared" si="2"/>
        <v>8775000</v>
      </c>
    </row>
    <row r="36" spans="1:5">
      <c r="A36" s="5" t="s">
        <v>273</v>
      </c>
      <c r="B36" s="5" t="s">
        <v>274</v>
      </c>
      <c r="C36" s="31" t="s">
        <v>258</v>
      </c>
      <c r="D36" s="31">
        <v>627</v>
      </c>
      <c r="E36" s="36">
        <f t="shared" si="2"/>
        <v>7837500</v>
      </c>
    </row>
    <row r="38" spans="1:5">
      <c r="A38" s="38" t="s">
        <v>275</v>
      </c>
      <c r="B38" s="38" t="s">
        <v>264</v>
      </c>
      <c r="D38" s="35" t="s">
        <v>276</v>
      </c>
      <c r="E38" s="35" t="s">
        <v>277</v>
      </c>
    </row>
    <row r="39" spans="1:5">
      <c r="D39" s="36"/>
      <c r="E39" s="36"/>
    </row>
  </sheetData>
  <mergeCells count="1">
    <mergeCell ref="F23:F24"/>
  </mergeCells>
  <phoneticPr fontId="1" type="noConversion"/>
  <dataValidations count="2">
    <dataValidation type="list" allowBlank="1" showInputMessage="1" showErrorMessage="1" sqref="A38">
      <formula1>$B$28:$B$30</formula1>
    </dataValidation>
    <dataValidation type="list" allowBlank="1" showInputMessage="1" showErrorMessage="1" sqref="B38">
      <formula1>$C$28:$C$29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22" workbookViewId="0">
      <selection activeCell="D34" sqref="D34"/>
    </sheetView>
  </sheetViews>
  <sheetFormatPr defaultColWidth="8.625" defaultRowHeight="16.5"/>
  <cols>
    <col min="1" max="3" width="9" style="3" customWidth="1"/>
    <col min="4" max="4" width="10.125" style="3" bestFit="1" customWidth="1"/>
    <col min="5" max="6" width="9" style="3" customWidth="1"/>
    <col min="7" max="7" width="8.625" style="3"/>
    <col min="8" max="9" width="9" style="3" customWidth="1"/>
    <col min="10" max="10" width="9.125" style="3" bestFit="1" customWidth="1"/>
    <col min="11" max="13" width="8.625" style="3"/>
    <col min="14" max="14" width="9.875" style="3" bestFit="1" customWidth="1"/>
    <col min="15" max="16384" width="8.625" style="3"/>
  </cols>
  <sheetData>
    <row r="1" spans="1:10">
      <c r="A1" s="1" t="s">
        <v>88</v>
      </c>
      <c r="B1" s="16" t="s">
        <v>99</v>
      </c>
      <c r="F1" s="4" t="s">
        <v>100</v>
      </c>
      <c r="G1" s="16" t="s">
        <v>101</v>
      </c>
    </row>
    <row r="2" spans="1:10">
      <c r="A2" s="38" t="s">
        <v>97</v>
      </c>
      <c r="B2" s="38" t="s">
        <v>102</v>
      </c>
      <c r="C2" s="38" t="s">
        <v>103</v>
      </c>
      <c r="D2" s="38" t="s">
        <v>104</v>
      </c>
      <c r="F2" s="38" t="s">
        <v>105</v>
      </c>
      <c r="G2" s="38" t="s">
        <v>106</v>
      </c>
      <c r="H2" s="38" t="s">
        <v>107</v>
      </c>
      <c r="I2" s="38" t="s">
        <v>108</v>
      </c>
      <c r="J2" s="38" t="s">
        <v>109</v>
      </c>
    </row>
    <row r="3" spans="1:10">
      <c r="A3" s="38" t="s">
        <v>110</v>
      </c>
      <c r="B3" s="38" t="s">
        <v>111</v>
      </c>
      <c r="C3" s="38" t="s">
        <v>112</v>
      </c>
      <c r="D3" s="38">
        <v>86</v>
      </c>
      <c r="F3" s="38" t="s">
        <v>113</v>
      </c>
      <c r="G3" s="38" t="s">
        <v>114</v>
      </c>
      <c r="H3" s="36">
        <v>63545</v>
      </c>
      <c r="I3" s="36">
        <v>70535</v>
      </c>
      <c r="J3" s="36">
        <f>SUM(H3:I3)</f>
        <v>134080</v>
      </c>
    </row>
    <row r="4" spans="1:10">
      <c r="A4" s="38" t="s">
        <v>89</v>
      </c>
      <c r="B4" s="38" t="s">
        <v>115</v>
      </c>
      <c r="C4" s="38" t="s">
        <v>116</v>
      </c>
      <c r="D4" s="38">
        <v>91</v>
      </c>
      <c r="F4" s="38" t="s">
        <v>117</v>
      </c>
      <c r="G4" s="38" t="s">
        <v>118</v>
      </c>
      <c r="H4" s="36">
        <v>41981</v>
      </c>
      <c r="I4" s="36">
        <v>40396</v>
      </c>
      <c r="J4" s="36">
        <f t="shared" ref="J4:J10" si="0">SUM(H4:I4)</f>
        <v>82377</v>
      </c>
    </row>
    <row r="5" spans="1:10">
      <c r="A5" s="38" t="s">
        <v>90</v>
      </c>
      <c r="B5" s="38" t="s">
        <v>119</v>
      </c>
      <c r="C5" s="38" t="s">
        <v>120</v>
      </c>
      <c r="D5" s="38">
        <v>75</v>
      </c>
      <c r="F5" s="38" t="s">
        <v>121</v>
      </c>
      <c r="G5" s="38" t="s">
        <v>122</v>
      </c>
      <c r="H5" s="36">
        <v>38517</v>
      </c>
      <c r="I5" s="36">
        <v>36206</v>
      </c>
      <c r="J5" s="36">
        <f t="shared" si="0"/>
        <v>74723</v>
      </c>
    </row>
    <row r="6" spans="1:10">
      <c r="A6" s="38" t="s">
        <v>91</v>
      </c>
      <c r="B6" s="38" t="s">
        <v>123</v>
      </c>
      <c r="C6" s="38" t="s">
        <v>112</v>
      </c>
      <c r="D6" s="38">
        <v>69</v>
      </c>
      <c r="F6" s="38" t="s">
        <v>125</v>
      </c>
      <c r="G6" s="38" t="s">
        <v>126</v>
      </c>
      <c r="H6" s="36">
        <v>57134</v>
      </c>
      <c r="I6" s="36">
        <v>53706</v>
      </c>
      <c r="J6" s="36">
        <f t="shared" si="0"/>
        <v>110840</v>
      </c>
    </row>
    <row r="7" spans="1:10">
      <c r="A7" s="38" t="s">
        <v>92</v>
      </c>
      <c r="B7" s="38" t="s">
        <v>127</v>
      </c>
      <c r="C7" s="38" t="s">
        <v>128</v>
      </c>
      <c r="D7" s="38">
        <v>95</v>
      </c>
      <c r="F7" s="38" t="s">
        <v>129</v>
      </c>
      <c r="G7" s="38" t="s">
        <v>130</v>
      </c>
      <c r="H7" s="36">
        <v>67012</v>
      </c>
      <c r="I7" s="36">
        <v>74383</v>
      </c>
      <c r="J7" s="36">
        <f t="shared" si="0"/>
        <v>141395</v>
      </c>
    </row>
    <row r="8" spans="1:10">
      <c r="A8" s="38" t="s">
        <v>93</v>
      </c>
      <c r="B8" s="38" t="s">
        <v>131</v>
      </c>
      <c r="C8" s="38" t="s">
        <v>132</v>
      </c>
      <c r="D8" s="38">
        <v>82</v>
      </c>
      <c r="F8" s="38" t="s">
        <v>133</v>
      </c>
      <c r="G8" s="38" t="s">
        <v>122</v>
      </c>
      <c r="H8" s="36">
        <v>50679</v>
      </c>
      <c r="I8" s="36">
        <v>47638</v>
      </c>
      <c r="J8" s="36">
        <f t="shared" si="0"/>
        <v>98317</v>
      </c>
    </row>
    <row r="9" spans="1:10">
      <c r="A9" s="38" t="s">
        <v>94</v>
      </c>
      <c r="B9" s="38" t="s">
        <v>135</v>
      </c>
      <c r="C9" s="38" t="s">
        <v>116</v>
      </c>
      <c r="D9" s="38">
        <v>79</v>
      </c>
      <c r="F9" s="38" t="s">
        <v>136</v>
      </c>
      <c r="G9" s="38" t="s">
        <v>126</v>
      </c>
      <c r="H9" s="36">
        <v>49660</v>
      </c>
      <c r="I9" s="36">
        <v>53170</v>
      </c>
      <c r="J9" s="36">
        <f t="shared" si="0"/>
        <v>102830</v>
      </c>
    </row>
    <row r="10" spans="1:10">
      <c r="A10" s="56" t="s">
        <v>138</v>
      </c>
      <c r="B10" s="62"/>
      <c r="C10" s="57"/>
      <c r="D10" s="38"/>
      <c r="F10" s="38" t="s">
        <v>139</v>
      </c>
      <c r="G10" s="38" t="s">
        <v>140</v>
      </c>
      <c r="H10" s="36">
        <v>62248</v>
      </c>
      <c r="I10" s="36">
        <v>69095</v>
      </c>
      <c r="J10" s="36">
        <f t="shared" si="0"/>
        <v>131343</v>
      </c>
    </row>
    <row r="12" spans="1:10">
      <c r="A12" s="4" t="s">
        <v>46</v>
      </c>
      <c r="B12" s="16" t="s">
        <v>142</v>
      </c>
      <c r="D12" s="17" t="s">
        <v>143</v>
      </c>
      <c r="G12" s="38" t="s">
        <v>106</v>
      </c>
      <c r="H12" s="52" t="s">
        <v>144</v>
      </c>
      <c r="I12" s="52"/>
      <c r="J12" s="52"/>
    </row>
    <row r="13" spans="1:10">
      <c r="A13" s="38" t="s">
        <v>145</v>
      </c>
      <c r="B13" s="38" t="s">
        <v>146</v>
      </c>
      <c r="C13" s="38" t="s">
        <v>147</v>
      </c>
      <c r="D13" s="35" t="s">
        <v>148</v>
      </c>
      <c r="G13" s="38" t="s">
        <v>130</v>
      </c>
      <c r="H13" s="65"/>
      <c r="I13" s="65"/>
      <c r="J13" s="65"/>
    </row>
    <row r="14" spans="1:10">
      <c r="A14" s="38" t="s">
        <v>149</v>
      </c>
      <c r="B14" s="38" t="s">
        <v>150</v>
      </c>
      <c r="C14" s="36">
        <v>3500</v>
      </c>
      <c r="D14" s="18"/>
    </row>
    <row r="15" spans="1:10">
      <c r="A15" s="38" t="s">
        <v>151</v>
      </c>
      <c r="B15" s="38" t="s">
        <v>152</v>
      </c>
      <c r="C15" s="36">
        <v>18150</v>
      </c>
      <c r="D15" s="18"/>
    </row>
    <row r="16" spans="1:10">
      <c r="A16" s="38" t="s">
        <v>153</v>
      </c>
      <c r="B16" s="38" t="s">
        <v>154</v>
      </c>
      <c r="C16" s="36">
        <v>475</v>
      </c>
      <c r="D16" s="18"/>
    </row>
    <row r="17" spans="1:9">
      <c r="A17" s="38" t="s">
        <v>155</v>
      </c>
      <c r="B17" s="38" t="s">
        <v>156</v>
      </c>
      <c r="C17" s="36">
        <v>6834</v>
      </c>
      <c r="D17" s="18"/>
      <c r="F17" s="4" t="s">
        <v>157</v>
      </c>
      <c r="G17" s="16" t="s">
        <v>95</v>
      </c>
      <c r="I17" s="17"/>
    </row>
    <row r="18" spans="1:9">
      <c r="A18" s="38" t="s">
        <v>96</v>
      </c>
      <c r="B18" s="38" t="s">
        <v>158</v>
      </c>
      <c r="C18" s="36">
        <v>1622</v>
      </c>
      <c r="D18" s="18"/>
      <c r="F18" s="5" t="s">
        <v>97</v>
      </c>
      <c r="G18" s="5" t="s">
        <v>159</v>
      </c>
      <c r="H18" s="5" t="s">
        <v>160</v>
      </c>
      <c r="I18" s="6" t="s">
        <v>161</v>
      </c>
    </row>
    <row r="19" spans="1:9">
      <c r="F19" s="5">
        <v>324001</v>
      </c>
      <c r="G19" s="5" t="s">
        <v>162</v>
      </c>
      <c r="H19" s="31">
        <v>215</v>
      </c>
      <c r="I19" s="31"/>
    </row>
    <row r="20" spans="1:9">
      <c r="A20" s="66" t="s">
        <v>163</v>
      </c>
      <c r="B20" s="66"/>
      <c r="F20" s="5">
        <v>324002</v>
      </c>
      <c r="G20" s="5" t="s">
        <v>164</v>
      </c>
      <c r="H20" s="31">
        <v>220</v>
      </c>
      <c r="I20" s="31"/>
    </row>
    <row r="21" spans="1:9">
      <c r="A21" s="22" t="s">
        <v>165</v>
      </c>
      <c r="B21" s="22" t="s">
        <v>166</v>
      </c>
      <c r="F21" s="5">
        <v>324003</v>
      </c>
      <c r="G21" s="5" t="s">
        <v>167</v>
      </c>
      <c r="H21" s="31">
        <v>214</v>
      </c>
      <c r="I21" s="31"/>
    </row>
    <row r="22" spans="1:9">
      <c r="A22" s="38" t="s">
        <v>153</v>
      </c>
      <c r="B22" s="23">
        <v>1.4999999999999999E-2</v>
      </c>
      <c r="F22" s="5">
        <v>324004</v>
      </c>
      <c r="G22" s="5" t="s">
        <v>169</v>
      </c>
      <c r="H22" s="31">
        <v>225</v>
      </c>
      <c r="I22" s="31"/>
    </row>
    <row r="23" spans="1:9">
      <c r="A23" s="38" t="s">
        <v>149</v>
      </c>
      <c r="B23" s="23">
        <v>2.5000000000000001E-2</v>
      </c>
      <c r="E23" s="24"/>
      <c r="F23" s="5">
        <v>324005</v>
      </c>
      <c r="G23" s="5" t="s">
        <v>171</v>
      </c>
      <c r="H23" s="31">
        <v>210</v>
      </c>
      <c r="I23" s="31"/>
    </row>
    <row r="24" spans="1:9">
      <c r="A24" s="38" t="s">
        <v>151</v>
      </c>
      <c r="B24" s="25">
        <v>0.03</v>
      </c>
      <c r="E24" s="26"/>
      <c r="F24" s="5">
        <v>324006</v>
      </c>
      <c r="G24" s="5" t="s">
        <v>173</v>
      </c>
      <c r="H24" s="31">
        <v>218</v>
      </c>
      <c r="I24" s="31"/>
    </row>
    <row r="25" spans="1:9">
      <c r="A25" s="38" t="s">
        <v>174</v>
      </c>
      <c r="B25" s="23">
        <v>1.2500000000000001E-2</v>
      </c>
      <c r="E25" s="24"/>
      <c r="F25" s="5">
        <v>324007</v>
      </c>
      <c r="G25" s="5" t="s">
        <v>175</v>
      </c>
      <c r="H25" s="31">
        <v>224</v>
      </c>
      <c r="I25" s="31"/>
    </row>
    <row r="26" spans="1:9">
      <c r="A26" s="38" t="s">
        <v>155</v>
      </c>
      <c r="B26" s="23">
        <v>2.2499999999999999E-2</v>
      </c>
      <c r="F26" s="5">
        <v>324008</v>
      </c>
      <c r="G26" s="5" t="s">
        <v>176</v>
      </c>
      <c r="H26" s="31">
        <v>217</v>
      </c>
      <c r="I26" s="31"/>
    </row>
    <row r="28" spans="1:9">
      <c r="A28" s="10" t="s">
        <v>71</v>
      </c>
      <c r="B28" s="19" t="s">
        <v>178</v>
      </c>
      <c r="C28" s="9"/>
      <c r="D28" s="9"/>
    </row>
    <row r="29" spans="1:9">
      <c r="A29" s="11" t="s">
        <v>179</v>
      </c>
      <c r="B29" s="11" t="s">
        <v>180</v>
      </c>
      <c r="C29" s="9"/>
      <c r="D29" s="9"/>
    </row>
    <row r="30" spans="1:9">
      <c r="A30" s="11" t="s">
        <v>181</v>
      </c>
      <c r="B30" s="51">
        <v>1213.9100000000001</v>
      </c>
      <c r="C30" s="9"/>
      <c r="D30" s="9"/>
    </row>
    <row r="31" spans="1:9">
      <c r="A31" s="11" t="s">
        <v>182</v>
      </c>
      <c r="B31" s="51">
        <v>915.52</v>
      </c>
      <c r="C31" s="9"/>
      <c r="D31" s="9"/>
    </row>
    <row r="32" spans="1:9">
      <c r="A32" s="11" t="s">
        <v>183</v>
      </c>
      <c r="B32" s="51">
        <v>1591.79</v>
      </c>
      <c r="C32" s="9"/>
      <c r="D32" s="9"/>
    </row>
    <row r="33" spans="1:4">
      <c r="A33" s="11" t="s">
        <v>184</v>
      </c>
      <c r="B33" s="51">
        <v>990.44</v>
      </c>
      <c r="C33" s="9"/>
      <c r="D33" s="12" t="s">
        <v>185</v>
      </c>
    </row>
    <row r="34" spans="1:4">
      <c r="A34" s="11" t="s">
        <v>186</v>
      </c>
      <c r="B34" s="51">
        <v>190.58</v>
      </c>
      <c r="C34" s="12" t="s">
        <v>182</v>
      </c>
      <c r="D34" s="11">
        <f>TRUNC(INDEX(A30:B34,MATCH(C34,A30:A34,0),2),0)</f>
        <v>915</v>
      </c>
    </row>
  </sheetData>
  <mergeCells count="4">
    <mergeCell ref="A10:C10"/>
    <mergeCell ref="H12:J12"/>
    <mergeCell ref="H13:J13"/>
    <mergeCell ref="A20:B2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찾기참조-1</vt:lpstr>
      <vt:lpstr>찾기참조-2</vt:lpstr>
      <vt:lpstr>찾기참조-3</vt:lpstr>
      <vt:lpstr>찾기참조-4</vt:lpstr>
      <vt:lpstr>찾기참조-5</vt:lpstr>
      <vt:lpstr>찾기참조-6</vt:lpstr>
      <vt:lpstr>찾기참조-7</vt:lpstr>
      <vt:lpstr>찾기참조-8</vt:lpstr>
      <vt:lpstr>찾기참조-9</vt:lpstr>
      <vt:lpstr>찾기참조-10</vt:lpstr>
      <vt:lpstr>찾기참조-11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User1</cp:lastModifiedBy>
  <dcterms:created xsi:type="dcterms:W3CDTF">2020-06-09T06:09:27Z</dcterms:created>
  <dcterms:modified xsi:type="dcterms:W3CDTF">2025-11-17T10:08:52Z</dcterms:modified>
</cp:coreProperties>
</file>