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 codeName="{82680DD9-3F13-7979-5B5F-3D2375947C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0305abcbdaeb68f/바탕 화면/"/>
    </mc:Choice>
  </mc:AlternateContent>
  <xr:revisionPtr revIDLastSave="124" documentId="8_{5D07CCC4-4C53-428D-BCD3-B79BCEF9E174}" xr6:coauthVersionLast="47" xr6:coauthVersionMax="47" xr10:uidLastSave="{E16144D8-50FC-4F84-9698-8ED29113A60D}"/>
  <bookViews>
    <workbookView xWindow="-98" yWindow="-98" windowWidth="21795" windowHeight="12975" firstSheet="2" activeTab="7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3" r:id="rId4"/>
    <sheet name="분석작업-1" sheetId="5" r:id="rId5"/>
    <sheet name="분석작업-2" sheetId="12" r:id="rId6"/>
    <sheet name="매크로작업" sheetId="7" r:id="rId7"/>
    <sheet name="차트작업" sheetId="8" r:id="rId8"/>
  </sheets>
  <definedNames>
    <definedName name="_xlnm._FilterDatabase" localSheetId="2" hidden="1">'기본작업-3'!$A$3:$E$15</definedName>
    <definedName name="_xleta.MID" hidden="1" xlm="1">#NAME?</definedName>
    <definedName name="_xleta.T" hidden="1" xlm="1">#NAME?</definedName>
    <definedName name="_xlnm.Criteria" localSheetId="2">'기본작업-3'!$A$18:$C$19</definedName>
    <definedName name="_xlnm.Extract" localSheetId="2">'기본작업-3'!$A$23:$E$23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13" l="1"/>
  <c r="D5" i="13"/>
  <c r="D6" i="13"/>
  <c r="D7" i="13"/>
  <c r="D8" i="13"/>
  <c r="D9" i="13"/>
  <c r="D10" i="13"/>
  <c r="D3" i="13"/>
  <c r="G5" i="7"/>
  <c r="G6" i="7"/>
  <c r="G7" i="7"/>
  <c r="G8" i="7"/>
  <c r="G9" i="7"/>
  <c r="G10" i="7"/>
  <c r="G11" i="7"/>
  <c r="G12" i="7"/>
  <c r="G4" i="7"/>
  <c r="E22" i="5"/>
  <c r="E16" i="5"/>
  <c r="E9" i="5"/>
  <c r="E24" i="5" s="1"/>
  <c r="E33" i="5" s="1"/>
  <c r="D27" i="13"/>
  <c r="D28" i="13"/>
  <c r="D29" i="13"/>
  <c r="D30" i="13"/>
  <c r="D31" i="13"/>
  <c r="D32" i="13"/>
  <c r="D33" i="13"/>
  <c r="D34" i="13"/>
  <c r="D35" i="13"/>
  <c r="D26" i="13"/>
  <c r="J15" i="13"/>
  <c r="J16" i="13"/>
  <c r="J17" i="13"/>
  <c r="J18" i="13"/>
  <c r="J19" i="13"/>
  <c r="J20" i="13"/>
  <c r="J21" i="13"/>
  <c r="J22" i="13"/>
  <c r="J14" i="13"/>
  <c r="E15" i="13"/>
  <c r="E16" i="13"/>
  <c r="E17" i="13"/>
  <c r="E18" i="13"/>
  <c r="E19" i="13"/>
  <c r="E20" i="13"/>
  <c r="E21" i="13"/>
  <c r="E22" i="13"/>
  <c r="E14" i="13"/>
  <c r="J10" i="13"/>
  <c r="D22" i="13"/>
  <c r="D21" i="13"/>
  <c r="D20" i="13"/>
  <c r="D19" i="13"/>
  <c r="D18" i="13"/>
  <c r="D17" i="13"/>
  <c r="D16" i="13"/>
  <c r="D15" i="13"/>
  <c r="D14" i="13"/>
  <c r="C4" i="12"/>
  <c r="C6" i="12" s="1"/>
  <c r="C11" i="12" s="1"/>
  <c r="C7" i="12" l="1"/>
  <c r="E5" i="8"/>
  <c r="E6" i="8"/>
  <c r="E7" i="8"/>
  <c r="E8" i="8"/>
  <c r="E4" i="8"/>
  <c r="G13" i="5" l="1"/>
  <c r="G11" i="5"/>
  <c r="G14" i="5"/>
  <c r="G10" i="5"/>
  <c r="G15" i="5" s="1"/>
  <c r="G7" i="5"/>
  <c r="G4" i="5"/>
  <c r="G5" i="5"/>
  <c r="G6" i="5"/>
  <c r="G18" i="5"/>
  <c r="G19" i="5"/>
  <c r="G20" i="5"/>
  <c r="G17" i="5"/>
  <c r="G21" i="5" s="1"/>
  <c r="G12" i="5"/>
  <c r="G8" i="5" l="1"/>
  <c r="G23" i="5" l="1"/>
  <c r="G34" i="5" s="1"/>
</calcChain>
</file>

<file path=xl/sharedStrings.xml><?xml version="1.0" encoding="utf-8"?>
<sst xmlns="http://schemas.openxmlformats.org/spreadsheetml/2006/main" count="347" uniqueCount="254">
  <si>
    <t>판매가</t>
    <phoneticPr fontId="1" type="noConversion"/>
  </si>
  <si>
    <t>판매량</t>
    <phoneticPr fontId="1" type="noConversion"/>
  </si>
  <si>
    <t>코딩 교구 판매 현황</t>
    <phoneticPr fontId="1" type="noConversion"/>
  </si>
  <si>
    <t>자재 품질 분석 보고</t>
    <phoneticPr fontId="1" type="noConversion"/>
  </si>
  <si>
    <t>금속</t>
  </si>
  <si>
    <t>수지</t>
  </si>
  <si>
    <t>유리</t>
  </si>
  <si>
    <t>세라믹</t>
  </si>
  <si>
    <t>자재코드</t>
  </si>
  <si>
    <t>자재명</t>
  </si>
  <si>
    <t>MT-101</t>
  </si>
  <si>
    <t>고순도 알루미늄</t>
  </si>
  <si>
    <t>MT-205</t>
  </si>
  <si>
    <t>강화 티타늄 합금</t>
  </si>
  <si>
    <t>PL-302</t>
  </si>
  <si>
    <t>고밀도 폴리머</t>
  </si>
  <si>
    <t>GL-408</t>
  </si>
  <si>
    <t>무연 크리스탈 유리</t>
  </si>
  <si>
    <t>MT-109</t>
  </si>
  <si>
    <t>정밀 가공 구리</t>
  </si>
  <si>
    <t>CE-501</t>
  </si>
  <si>
    <t>파인 세라믹스</t>
  </si>
  <si>
    <t>PL-315</t>
  </si>
  <si>
    <t>내열 합성수지</t>
  </si>
  <si>
    <t>검사일자</t>
  </si>
  <si>
    <t>구분</t>
  </si>
  <si>
    <t>분류</t>
    <phoneticPr fontId="1" type="noConversion"/>
  </si>
  <si>
    <t>순도(%)</t>
    <phoneticPr fontId="1" type="noConversion"/>
  </si>
  <si>
    <t>거래금액</t>
    <phoneticPr fontId="1" type="noConversion"/>
  </si>
  <si>
    <t>거래소</t>
  </si>
  <si>
    <t>주체</t>
  </si>
  <si>
    <t>종목코드</t>
  </si>
  <si>
    <t>코스피</t>
  </si>
  <si>
    <t>개인</t>
  </si>
  <si>
    <t>매수</t>
  </si>
  <si>
    <t>AK1562</t>
  </si>
  <si>
    <t>기관</t>
  </si>
  <si>
    <t>매도</t>
  </si>
  <si>
    <t>BK2201</t>
  </si>
  <si>
    <t>외국인</t>
  </si>
  <si>
    <t>CK3045</t>
  </si>
  <si>
    <t>코스닥</t>
  </si>
  <si>
    <t>DK4012</t>
  </si>
  <si>
    <t>EK5066</t>
  </si>
  <si>
    <t>FK6011</t>
  </si>
  <si>
    <t>GK7025</t>
  </si>
  <si>
    <t>HK8011</t>
  </si>
  <si>
    <t>IK9056</t>
  </si>
  <si>
    <t>JK1055</t>
  </si>
  <si>
    <t>KK2021</t>
  </si>
  <si>
    <t>LK3033</t>
  </si>
  <si>
    <t>국내 증시 거래 현황</t>
    <phoneticPr fontId="1" type="noConversion"/>
  </si>
  <si>
    <t>품목명</t>
  </si>
  <si>
    <t>열량(kcal)</t>
  </si>
  <si>
    <t>판매가</t>
  </si>
  <si>
    <t>입고량</t>
  </si>
  <si>
    <t>판매량</t>
  </si>
  <si>
    <t>샌드위치</t>
  </si>
  <si>
    <t>햄에그토스트</t>
  </si>
  <si>
    <t>클럽샌드위치</t>
  </si>
  <si>
    <t>치킨데리야끼</t>
  </si>
  <si>
    <t>비프바베큐</t>
  </si>
  <si>
    <t>에그마요</t>
  </si>
  <si>
    <t>샐러드</t>
  </si>
  <si>
    <t>닭가슴살샐러드</t>
  </si>
  <si>
    <t>리코타치즈샐러드</t>
  </si>
  <si>
    <t>연어아보카도</t>
  </si>
  <si>
    <t>쉬림프샐러드</t>
  </si>
  <si>
    <t>베이커리</t>
  </si>
  <si>
    <t>크로와상</t>
  </si>
  <si>
    <t>초코머핀</t>
  </si>
  <si>
    <t>블루베리베이글</t>
  </si>
  <si>
    <t>소금빵</t>
  </si>
  <si>
    <t>판매총액</t>
    <phoneticPr fontId="1" type="noConversion"/>
  </si>
  <si>
    <t>상공카페 매출 현황</t>
    <phoneticPr fontId="1" type="noConversion"/>
  </si>
  <si>
    <t>업무</t>
  </si>
  <si>
    <t>태도</t>
  </si>
  <si>
    <t>자기계발</t>
  </si>
  <si>
    <t>사원명</t>
    <phoneticPr fontId="1" type="noConversion"/>
  </si>
  <si>
    <t>전태한</t>
  </si>
  <si>
    <t>차서하</t>
    <phoneticPr fontId="5" type="noConversion"/>
  </si>
  <si>
    <t>백가정</t>
    <phoneticPr fontId="5" type="noConversion"/>
  </si>
  <si>
    <t>한유진</t>
    <phoneticPr fontId="5" type="noConversion"/>
  </si>
  <si>
    <t>박상우</t>
  </si>
  <si>
    <t>한이한</t>
  </si>
  <si>
    <t>오희재</t>
    <phoneticPr fontId="5" type="noConversion"/>
  </si>
  <si>
    <t>서정훈</t>
  </si>
  <si>
    <t>남재우</t>
  </si>
  <si>
    <t>사원별 업무 역량 평가</t>
    <phoneticPr fontId="1" type="noConversion"/>
  </si>
  <si>
    <t>평균</t>
    <phoneticPr fontId="1" type="noConversion"/>
  </si>
  <si>
    <t>근태</t>
    <phoneticPr fontId="1" type="noConversion"/>
  </si>
  <si>
    <t>기여도</t>
    <phoneticPr fontId="1" type="noConversion"/>
  </si>
  <si>
    <t>기말고사 성적표</t>
    <phoneticPr fontId="1" type="noConversion"/>
  </si>
  <si>
    <t>이름</t>
    <phoneticPr fontId="1" type="noConversion"/>
  </si>
  <si>
    <t>국어</t>
    <phoneticPr fontId="1" type="noConversion"/>
  </si>
  <si>
    <t>영어</t>
    <phoneticPr fontId="1" type="noConversion"/>
  </si>
  <si>
    <t>수학</t>
    <phoneticPr fontId="1" type="noConversion"/>
  </si>
  <si>
    <t>우수인</t>
    <phoneticPr fontId="1" type="noConversion"/>
  </si>
  <si>
    <t>이대로</t>
    <phoneticPr fontId="1" type="noConversion"/>
  </si>
  <si>
    <t>강현준</t>
    <phoneticPr fontId="1" type="noConversion"/>
  </si>
  <si>
    <t>박보미</t>
    <phoneticPr fontId="1" type="noConversion"/>
  </si>
  <si>
    <t>임영우</t>
    <phoneticPr fontId="1" type="noConversion"/>
  </si>
  <si>
    <t>지출총액</t>
    <phoneticPr fontId="1" type="noConversion"/>
  </si>
  <si>
    <t>판매이익</t>
    <phoneticPr fontId="1" type="noConversion"/>
  </si>
  <si>
    <t>판매이익률</t>
    <phoneticPr fontId="1" type="noConversion"/>
  </si>
  <si>
    <t>판매이익 분석</t>
    <phoneticPr fontId="1" type="noConversion"/>
  </si>
  <si>
    <t>[표1]</t>
  </si>
  <si>
    <t>회원 관리 현황</t>
    <phoneticPr fontId="1" type="noConversion"/>
  </si>
  <si>
    <t>[표2]</t>
    <phoneticPr fontId="1" type="noConversion"/>
  </si>
  <si>
    <t>지점별 제품 판매지수</t>
    <phoneticPr fontId="1" type="noConversion"/>
  </si>
  <si>
    <t>회원코드</t>
    <phoneticPr fontId="1" type="noConversion"/>
  </si>
  <si>
    <t>회원명</t>
    <phoneticPr fontId="1" type="noConversion"/>
  </si>
  <si>
    <t>주민등록번호</t>
    <phoneticPr fontId="1" type="noConversion"/>
  </si>
  <si>
    <t>생년월일</t>
    <phoneticPr fontId="1" type="noConversion"/>
  </si>
  <si>
    <t>지점</t>
    <phoneticPr fontId="1" type="noConversion"/>
  </si>
  <si>
    <t>카테고리</t>
    <phoneticPr fontId="1" type="noConversion"/>
  </si>
  <si>
    <t>제품명</t>
  </si>
  <si>
    <t>판매지수</t>
    <phoneticPr fontId="1" type="noConversion"/>
  </si>
  <si>
    <t>S1524</t>
    <phoneticPr fontId="1" type="noConversion"/>
  </si>
  <si>
    <t>김철수</t>
  </si>
  <si>
    <t>850112-1******</t>
  </si>
  <si>
    <t>강남점</t>
  </si>
  <si>
    <t>전자제품</t>
  </si>
  <si>
    <t>감성이어폰</t>
    <phoneticPr fontId="1" type="noConversion"/>
  </si>
  <si>
    <t>S6059</t>
    <phoneticPr fontId="1" type="noConversion"/>
  </si>
  <si>
    <t>이영희</t>
  </si>
  <si>
    <t>920523-2******</t>
  </si>
  <si>
    <t>홍대점</t>
  </si>
  <si>
    <t>식품</t>
    <phoneticPr fontId="1" type="noConversion"/>
  </si>
  <si>
    <t>튼튼두유</t>
    <phoneticPr fontId="1" type="noConversion"/>
  </si>
  <si>
    <t>S2307</t>
    <phoneticPr fontId="1" type="noConversion"/>
  </si>
  <si>
    <t>박지민</t>
  </si>
  <si>
    <t>041105-3******</t>
    <phoneticPr fontId="1" type="noConversion"/>
  </si>
  <si>
    <t>식품</t>
  </si>
  <si>
    <t>달콤쿠키</t>
    <phoneticPr fontId="1" type="noConversion"/>
  </si>
  <si>
    <t>S1978</t>
    <phoneticPr fontId="1" type="noConversion"/>
  </si>
  <si>
    <t>최승우</t>
  </si>
  <si>
    <t>880719-1******</t>
  </si>
  <si>
    <t>톤스피커</t>
    <phoneticPr fontId="1" type="noConversion"/>
  </si>
  <si>
    <t>S6354</t>
    <phoneticPr fontId="1" type="noConversion"/>
  </si>
  <si>
    <t>정다은</t>
  </si>
  <si>
    <t>031230-4******</t>
    <phoneticPr fontId="1" type="noConversion"/>
  </si>
  <si>
    <t>무선마우스</t>
    <phoneticPr fontId="1" type="noConversion"/>
  </si>
  <si>
    <t>S4262</t>
    <phoneticPr fontId="1" type="noConversion"/>
  </si>
  <si>
    <t>강호진</t>
  </si>
  <si>
    <t>020315-3******</t>
    <phoneticPr fontId="1" type="noConversion"/>
  </si>
  <si>
    <t>고소한두유</t>
    <phoneticPr fontId="1" type="noConversion"/>
  </si>
  <si>
    <t>S1793</t>
    <phoneticPr fontId="1" type="noConversion"/>
  </si>
  <si>
    <t>윤서현</t>
  </si>
  <si>
    <t>990604-2******</t>
  </si>
  <si>
    <t>전자제품</t>
    <phoneticPr fontId="1" type="noConversion"/>
  </si>
  <si>
    <t>미니키보드</t>
    <phoneticPr fontId="1" type="noConversion"/>
  </si>
  <si>
    <t>홍대점 식품 판매지수 평균</t>
    <phoneticPr fontId="1" type="noConversion"/>
  </si>
  <si>
    <t>S6355</t>
    <phoneticPr fontId="1" type="noConversion"/>
  </si>
  <si>
    <t>한지민</t>
    <phoneticPr fontId="1" type="noConversion"/>
  </si>
  <si>
    <t>011021-3******</t>
  </si>
  <si>
    <t>맛도시락</t>
    <phoneticPr fontId="1" type="noConversion"/>
  </si>
  <si>
    <t>[표3]</t>
    <phoneticPr fontId="1" type="noConversion"/>
  </si>
  <si>
    <t>농구대찬지 결과</t>
    <phoneticPr fontId="1" type="noConversion"/>
  </si>
  <si>
    <t>[표4]</t>
    <phoneticPr fontId="1" type="noConversion"/>
  </si>
  <si>
    <t>게임 순위</t>
    <phoneticPr fontId="1" type="noConversion"/>
  </si>
  <si>
    <t>구단명</t>
    <phoneticPr fontId="1" type="noConversion"/>
  </si>
  <si>
    <t>승</t>
  </si>
  <si>
    <t>패</t>
  </si>
  <si>
    <t>승률</t>
    <phoneticPr fontId="1" type="noConversion"/>
  </si>
  <si>
    <t>최종결과</t>
    <phoneticPr fontId="1" type="noConversion"/>
  </si>
  <si>
    <t>아이디</t>
    <phoneticPr fontId="1" type="noConversion"/>
  </si>
  <si>
    <t>닉네임</t>
  </si>
  <si>
    <t>점수</t>
  </si>
  <si>
    <t>유저정보</t>
    <phoneticPr fontId="1" type="noConversion"/>
  </si>
  <si>
    <t>스타불스</t>
    <phoneticPr fontId="1" type="noConversion"/>
  </si>
  <si>
    <t>Beta</t>
  </si>
  <si>
    <t>Dragon</t>
    <phoneticPr fontId="1" type="noConversion"/>
  </si>
  <si>
    <t>소노즈</t>
    <phoneticPr fontId="1" type="noConversion"/>
  </si>
  <si>
    <t>Onyx</t>
  </si>
  <si>
    <t>Shadow</t>
    <phoneticPr fontId="1" type="noConversion"/>
  </si>
  <si>
    <t>점퍼스</t>
  </si>
  <si>
    <t>Blaze</t>
  </si>
  <si>
    <t>StarR</t>
  </si>
  <si>
    <t>위너스</t>
  </si>
  <si>
    <t>Zenith</t>
  </si>
  <si>
    <t>FireBall</t>
  </si>
  <si>
    <t>타이거즈</t>
  </si>
  <si>
    <t>Serene</t>
  </si>
  <si>
    <t>Iceboy</t>
    <phoneticPr fontId="1" type="noConversion"/>
  </si>
  <si>
    <t>드림즈</t>
  </si>
  <si>
    <t>Willow</t>
  </si>
  <si>
    <t>KWolf</t>
    <phoneticPr fontId="1" type="noConversion"/>
  </si>
  <si>
    <t>매직스</t>
  </si>
  <si>
    <t>Azure</t>
  </si>
  <si>
    <t>SkyKing</t>
  </si>
  <si>
    <t>파워즈</t>
  </si>
  <si>
    <t>Bluee</t>
    <phoneticPr fontId="1" type="noConversion"/>
  </si>
  <si>
    <t>DarkSoul</t>
  </si>
  <si>
    <t>슛터즈</t>
  </si>
  <si>
    <t>Velvet</t>
  </si>
  <si>
    <t>TBlade</t>
    <phoneticPr fontId="1" type="noConversion"/>
  </si>
  <si>
    <t>[표5]</t>
    <phoneticPr fontId="1" type="noConversion"/>
  </si>
  <si>
    <t>사원 업무 평가</t>
    <phoneticPr fontId="1" type="noConversion"/>
  </si>
  <si>
    <t>직급</t>
    <phoneticPr fontId="1" type="noConversion"/>
  </si>
  <si>
    <t>평가점수</t>
    <phoneticPr fontId="1" type="noConversion"/>
  </si>
  <si>
    <t>평가결과</t>
    <phoneticPr fontId="1" type="noConversion"/>
  </si>
  <si>
    <t>박서준</t>
    <phoneticPr fontId="1" type="noConversion"/>
  </si>
  <si>
    <t>부장</t>
    <phoneticPr fontId="1" type="noConversion"/>
  </si>
  <si>
    <t>문지인</t>
    <phoneticPr fontId="1" type="noConversion"/>
  </si>
  <si>
    <t>김민희</t>
    <phoneticPr fontId="1" type="noConversion"/>
  </si>
  <si>
    <t>과장</t>
    <phoneticPr fontId="1" type="noConversion"/>
  </si>
  <si>
    <t>안성재</t>
    <phoneticPr fontId="1" type="noConversion"/>
  </si>
  <si>
    <t>&lt;평가표&gt;</t>
    <phoneticPr fontId="1" type="noConversion"/>
  </si>
  <si>
    <t>지창욱</t>
    <phoneticPr fontId="1" type="noConversion"/>
  </si>
  <si>
    <t>대리</t>
    <phoneticPr fontId="1" type="noConversion"/>
  </si>
  <si>
    <t>이상</t>
    <phoneticPr fontId="1" type="noConversion"/>
  </si>
  <si>
    <t>미만</t>
    <phoneticPr fontId="1" type="noConversion"/>
  </si>
  <si>
    <t>평가</t>
    <phoneticPr fontId="1" type="noConversion"/>
  </si>
  <si>
    <t>하상미</t>
    <phoneticPr fontId="1" type="noConversion"/>
  </si>
  <si>
    <t>E</t>
    <phoneticPr fontId="1" type="noConversion"/>
  </si>
  <si>
    <t>고진석</t>
    <phoneticPr fontId="1" type="noConversion"/>
  </si>
  <si>
    <t>D</t>
    <phoneticPr fontId="1" type="noConversion"/>
  </si>
  <si>
    <t>강소라</t>
    <phoneticPr fontId="1" type="noConversion"/>
  </si>
  <si>
    <t>사원</t>
    <phoneticPr fontId="1" type="noConversion"/>
  </si>
  <si>
    <t>C</t>
    <phoneticPr fontId="1" type="noConversion"/>
  </si>
  <si>
    <t>한경호</t>
    <phoneticPr fontId="1" type="noConversion"/>
  </si>
  <si>
    <t>B</t>
    <phoneticPr fontId="1" type="noConversion"/>
  </si>
  <si>
    <t>이서리</t>
    <phoneticPr fontId="1" type="noConversion"/>
  </si>
  <si>
    <t>A</t>
    <phoneticPr fontId="1" type="noConversion"/>
  </si>
  <si>
    <t>제품코드</t>
    <phoneticPr fontId="1" type="noConversion"/>
  </si>
  <si>
    <t>제품명</t>
    <phoneticPr fontId="1" type="noConversion"/>
  </si>
  <si>
    <t>구분</t>
    <phoneticPr fontId="1" type="noConversion"/>
  </si>
  <si>
    <t>rb1052</t>
    <phoneticPr fontId="1" type="noConversion"/>
  </si>
  <si>
    <t>bd3301</t>
    <phoneticPr fontId="1" type="noConversion"/>
  </si>
  <si>
    <t>md7721</t>
    <phoneticPr fontId="1" type="noConversion"/>
  </si>
  <si>
    <t>rb4092</t>
    <phoneticPr fontId="1" type="noConversion"/>
  </si>
  <si>
    <t>bd1104</t>
    <phoneticPr fontId="1" type="noConversion"/>
  </si>
  <si>
    <t>AI 자율주행 자동차</t>
    <phoneticPr fontId="1" type="noConversion"/>
  </si>
  <si>
    <t>와이파이 보드</t>
    <phoneticPr fontId="1" type="noConversion"/>
  </si>
  <si>
    <t>초음파 센서 모듈</t>
    <phoneticPr fontId="1" type="noConversion"/>
  </si>
  <si>
    <t>6축 로봇 그리퍼</t>
    <phoneticPr fontId="1" type="noConversion"/>
  </si>
  <si>
    <t>마이크로비트</t>
    <phoneticPr fontId="1" type="noConversion"/>
  </si>
  <si>
    <t>로봇</t>
    <phoneticPr fontId="1" type="noConversion"/>
  </si>
  <si>
    <t>보드</t>
    <phoneticPr fontId="1" type="noConversion"/>
  </si>
  <si>
    <t>모듈</t>
    <phoneticPr fontId="1" type="noConversion"/>
  </si>
  <si>
    <t>在庫量</t>
    <phoneticPr fontId="1" type="noConversion"/>
  </si>
  <si>
    <t>주체</t>
    <phoneticPr fontId="1" type="noConversion"/>
  </si>
  <si>
    <t>&lt;&gt;개인</t>
    <phoneticPr fontId="1" type="noConversion"/>
  </si>
  <si>
    <t>&gt;100</t>
    <phoneticPr fontId="1" type="noConversion"/>
  </si>
  <si>
    <t>&lt;300</t>
    <phoneticPr fontId="1" type="noConversion"/>
  </si>
  <si>
    <t>샐러드 요약</t>
  </si>
  <si>
    <t>샌드위치 요약</t>
  </si>
  <si>
    <t>베이커리 요약</t>
  </si>
  <si>
    <t>총합계</t>
  </si>
  <si>
    <t>샌드위치 평균</t>
  </si>
  <si>
    <t>베이커리 평균</t>
  </si>
  <si>
    <t>전체 평균</t>
  </si>
  <si>
    <t>샐러드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</si>
</sst>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.0"/>
    <numFmt numFmtId="177" formatCode="0.0%"/>
    <numFmt numFmtId="178" formatCode="0.000"/>
    <numFmt numFmtId="179" formatCode="0.00&quot;%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10"/>
      <color theme="1"/>
      <name val="맑은 고딕"/>
      <family val="2"/>
      <charset val="129"/>
      <scheme val="minor"/>
    </font>
    <font>
      <sz val="12"/>
      <color theme="0"/>
      <name val="맑은 고딕"/>
      <family val="2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7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2">
      <alignment vertical="center"/>
    </xf>
    <xf numFmtId="41" fontId="0" fillId="0" borderId="1" xfId="3" applyFont="1" applyBorder="1">
      <alignment vertical="center"/>
    </xf>
    <xf numFmtId="41" fontId="0" fillId="0" borderId="0" xfId="3" applyFont="1" applyBorder="1">
      <alignment vertical="center"/>
    </xf>
    <xf numFmtId="0" fontId="2" fillId="0" borderId="0" xfId="2" applyAlignment="1">
      <alignment horizontal="left" vertical="center"/>
    </xf>
    <xf numFmtId="0" fontId="2" fillId="0" borderId="1" xfId="2" applyBorder="1" applyAlignment="1">
      <alignment horizontal="left" vertical="center"/>
    </xf>
    <xf numFmtId="41" fontId="0" fillId="0" borderId="1" xfId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9" fontId="0" fillId="0" borderId="0" xfId="4" applyFont="1" applyBorder="1">
      <alignment vertical="center"/>
    </xf>
    <xf numFmtId="177" fontId="0" fillId="0" borderId="1" xfId="4" applyNumberFormat="1" applyFont="1" applyBorder="1">
      <alignment vertical="center"/>
    </xf>
    <xf numFmtId="177" fontId="0" fillId="0" borderId="1" xfId="4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1" xfId="5" applyBorder="1" applyAlignment="1">
      <alignment horizontal="center" vertical="center"/>
    </xf>
    <xf numFmtId="0" fontId="2" fillId="2" borderId="1" xfId="5" applyFill="1" applyBorder="1" applyAlignment="1">
      <alignment horizontal="center" vertical="center"/>
    </xf>
    <xf numFmtId="178" fontId="2" fillId="0" borderId="1" xfId="5" applyNumberFormat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179" fontId="0" fillId="0" borderId="1" xfId="0" applyNumberFormat="1" applyBorder="1">
      <alignment vertical="center"/>
    </xf>
    <xf numFmtId="0" fontId="0" fillId="0" borderId="3" xfId="0" applyBorder="1" applyAlignment="1">
      <alignment horizontal="center" vertical="center"/>
    </xf>
    <xf numFmtId="41" fontId="0" fillId="0" borderId="4" xfId="1" applyFon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79" fontId="0" fillId="0" borderId="6" xfId="0" applyNumberFormat="1" applyBorder="1">
      <alignment vertical="center"/>
    </xf>
    <xf numFmtId="41" fontId="0" fillId="0" borderId="7" xfId="1" applyFon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179" fontId="0" fillId="0" borderId="9" xfId="0" applyNumberFormat="1" applyBorder="1">
      <alignment vertical="center"/>
    </xf>
    <xf numFmtId="41" fontId="0" fillId="0" borderId="10" xfId="1" applyFon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9" fillId="0" borderId="0" xfId="0" applyFont="1">
      <alignment vertical="center"/>
    </xf>
    <xf numFmtId="0" fontId="7" fillId="3" borderId="1" xfId="6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0" fillId="0" borderId="0" xfId="0" applyNumberForma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</cellXfs>
  <cellStyles count="7">
    <cellStyle name="강조색2" xfId="6" builtinId="33"/>
    <cellStyle name="백분율" xfId="4" builtinId="5"/>
    <cellStyle name="쉼표 [0]" xfId="1" builtinId="6"/>
    <cellStyle name="쉼표 [0] 10" xfId="3" xr:uid="{A605659D-6400-4D7E-841E-B4086A0068E0}"/>
    <cellStyle name="표준" xfId="0" builtinId="0"/>
    <cellStyle name="표준 13" xfId="2" xr:uid="{FD4237AD-5640-41DF-AFAE-AD5E04954484}"/>
    <cellStyle name="표준 9" xfId="5" xr:uid="{A25F8095-8ACE-44F3-8681-B89D6118A41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기말고사 성적표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35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3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7358-4B46-B9A2-3B7928B72CC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7358-4B46-B9A2-3B7928B72CC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7358-4B46-B9A2-3B7928B72CC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7358-4B46-B9A2-3B7928B72CC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7358-4B46-B9A2-3B7928B72CC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우수인</c:v>
                </c:pt>
                <c:pt idx="1">
                  <c:v>이대로</c:v>
                </c:pt>
                <c:pt idx="2">
                  <c:v>강현준</c:v>
                </c:pt>
                <c:pt idx="3">
                  <c:v>박보미</c:v>
                </c:pt>
                <c:pt idx="4">
                  <c:v>임영우</c:v>
                </c:pt>
              </c:strCache>
            </c:strRef>
          </c:cat>
          <c:val>
            <c:numRef>
              <c:f>차트작업!$E$4:$E$8</c:f>
              <c:numCache>
                <c:formatCode>0.0</c:formatCode>
                <c:ptCount val="5"/>
                <c:pt idx="0">
                  <c:v>80.666666666666671</c:v>
                </c:pt>
                <c:pt idx="1">
                  <c:v>94.333333333333329</c:v>
                </c:pt>
                <c:pt idx="2">
                  <c:v>76.333333333333329</c:v>
                </c:pt>
                <c:pt idx="3">
                  <c:v>81.666666666666671</c:v>
                </c:pt>
                <c:pt idx="4">
                  <c:v>92.666666666666671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 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3-4A1F-4E64-B105-8A8EE5F250E3}"/>
            </c:ext>
          </c:extLst>
        </c:ser>
        <c:ser>
          <c:idx val="0"/>
          <c:order val="1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B-7358-4B46-B9A2-3B7928B72CC5}"/>
              </c:ext>
            </c:extLst>
          </c:dP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 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04FE-45E0-B19F-2F5449B2953B}"/>
            </c:ext>
          </c:extLst>
        </c:ser>
        <c:ser>
          <c:idx val="1"/>
          <c:order val="2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D-7358-4B46-B9A2-3B7928B72CC5}"/>
              </c:ext>
            </c:extLst>
          </c:dP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2-04FE-45E0-B19F-2F5449B2953B}"/>
            </c:ext>
          </c:extLst>
        </c:ser>
        <c:ser>
          <c:idx val="2"/>
          <c:order val="3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F-7358-4B46-B9A2-3B7928B72CC5}"/>
              </c:ext>
            </c:extLst>
          </c:dP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4-04FE-45E0-B19F-2F5449B295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4</xdr:col>
          <xdr:colOff>0</xdr:colOff>
          <xdr:row>15</xdr:row>
          <xdr:rowOff>0</xdr:rowOff>
        </xdr:to>
        <xdr:sp macro="" textlink="">
          <xdr:nvSpPr>
            <xdr:cNvPr id="8195" name="Button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6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셀스타일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C5BB13A2-2133-1AE7-6CC8-A58250012722}"/>
            </a:ext>
          </a:extLst>
        </xdr:cNvPr>
        <xdr:cNvSpPr/>
      </xdr:nvSpPr>
      <xdr:spPr>
        <a:xfrm>
          <a:off x="2719388" y="2833688"/>
          <a:ext cx="1371600" cy="4286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CF1EDF2-54EE-4809-9AFC-1B386D2E52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0FFE49-59F4-49CD-BC92-792FD4E81377}" name="표1" displayName="표1" ref="A3:G24" totalsRowShown="0" headerRowDxfId="10" dataDxfId="8" headerRowBorderDxfId="9" tableBorderDxfId="7">
  <autoFilter ref="A3:G24" xr:uid="{E00FFE49-59F4-49CD-BC92-792FD4E81377}"/>
  <tableColumns count="7">
    <tableColumn id="1" xr3:uid="{3D9958C6-CE86-49DA-9FDC-6B9BF58281A0}" name="구분" dataDxfId="6"/>
    <tableColumn id="2" xr3:uid="{32957202-4B94-4D5F-88D9-15F6AB04F978}" name="품목명" dataDxfId="5"/>
    <tableColumn id="3" xr3:uid="{0760107C-243F-4A85-9AE3-EEB2BF7CF48C}" name="열량(kcal)" dataDxfId="4"/>
    <tableColumn id="4" xr3:uid="{44C15F01-34B0-454C-8813-73D35DF531C2}" name="입고량" dataDxfId="3"/>
    <tableColumn id="5" xr3:uid="{78DDC2A0-91CD-4A5C-A1F2-7DB53738687A}" name="판매량" dataDxfId="2"/>
    <tableColumn id="6" xr3:uid="{CBB7A93C-7AE5-4C67-B28B-8C76C4FCBC8B}" name="판매가" dataDxfId="1" dataCellStyle="쉼표 [0]"/>
    <tableColumn id="7" xr3:uid="{02B4E480-52C1-499A-8504-85520AD98BBF}" name="판매총액" dataDxfId="0" dataCellStyle="쉼표 [0]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E8"/>
  <sheetViews>
    <sheetView workbookViewId="0">
      <selection activeCell="E9" sqref="E9"/>
    </sheetView>
  </sheetViews>
  <sheetFormatPr defaultRowHeight="16.899999999999999" x14ac:dyDescent="0.6"/>
  <cols>
    <col min="2" max="2" width="17.5625" customWidth="1"/>
    <col min="4" max="4" width="9.0625" bestFit="1" customWidth="1"/>
    <col min="5" max="5" width="8.75" bestFit="1" customWidth="1"/>
  </cols>
  <sheetData>
    <row r="1" spans="1:5" x14ac:dyDescent="0.6">
      <c r="A1" t="s">
        <v>2</v>
      </c>
    </row>
    <row r="3" spans="1:5" x14ac:dyDescent="0.6">
      <c r="A3" s="1" t="s">
        <v>225</v>
      </c>
      <c r="B3" s="1" t="s">
        <v>226</v>
      </c>
      <c r="C3" s="1" t="s">
        <v>227</v>
      </c>
      <c r="D3" s="1" t="s">
        <v>0</v>
      </c>
      <c r="E3" s="1" t="s">
        <v>1</v>
      </c>
    </row>
    <row r="4" spans="1:5" x14ac:dyDescent="0.6">
      <c r="A4" s="1" t="s">
        <v>228</v>
      </c>
      <c r="B4" s="1" t="s">
        <v>233</v>
      </c>
      <c r="C4" s="1" t="s">
        <v>238</v>
      </c>
      <c r="D4" s="2">
        <v>125000</v>
      </c>
      <c r="E4" s="2">
        <v>2800</v>
      </c>
    </row>
    <row r="5" spans="1:5" x14ac:dyDescent="0.6">
      <c r="A5" s="1" t="s">
        <v>229</v>
      </c>
      <c r="B5" s="1" t="s">
        <v>234</v>
      </c>
      <c r="C5" s="1" t="s">
        <v>239</v>
      </c>
      <c r="D5" s="2">
        <v>18000</v>
      </c>
      <c r="E5" s="2">
        <v>4100</v>
      </c>
    </row>
    <row r="6" spans="1:5" x14ac:dyDescent="0.6">
      <c r="A6" s="1" t="s">
        <v>230</v>
      </c>
      <c r="B6" s="1" t="s">
        <v>235</v>
      </c>
      <c r="C6" s="1" t="s">
        <v>240</v>
      </c>
      <c r="D6" s="2">
        <v>8000</v>
      </c>
      <c r="E6" s="2">
        <v>5300</v>
      </c>
    </row>
    <row r="7" spans="1:5" x14ac:dyDescent="0.6">
      <c r="A7" s="1" t="s">
        <v>231</v>
      </c>
      <c r="B7" s="1" t="s">
        <v>236</v>
      </c>
      <c r="C7" s="1" t="s">
        <v>238</v>
      </c>
      <c r="D7" s="2">
        <v>158000</v>
      </c>
      <c r="E7" s="2">
        <v>800</v>
      </c>
    </row>
    <row r="8" spans="1:5" x14ac:dyDescent="0.6">
      <c r="A8" s="1" t="s">
        <v>232</v>
      </c>
      <c r="B8" s="1" t="s">
        <v>237</v>
      </c>
      <c r="C8" s="1" t="s">
        <v>239</v>
      </c>
      <c r="D8" s="2">
        <v>29000</v>
      </c>
      <c r="E8" s="2">
        <v>3200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F10"/>
  <sheetViews>
    <sheetView workbookViewId="0">
      <selection activeCell="H6" sqref="H6"/>
    </sheetView>
  </sheetViews>
  <sheetFormatPr defaultRowHeight="16.899999999999999" x14ac:dyDescent="0.6"/>
  <cols>
    <col min="3" max="3" width="17.75" bestFit="1" customWidth="1"/>
    <col min="4" max="4" width="11.0625" customWidth="1"/>
  </cols>
  <sheetData>
    <row r="1" spans="1:6" ht="24.75" x14ac:dyDescent="0.6">
      <c r="A1" s="21" t="s">
        <v>3</v>
      </c>
      <c r="B1" s="21"/>
      <c r="C1" s="21"/>
      <c r="D1" s="21"/>
      <c r="E1" s="21"/>
      <c r="F1" s="21"/>
    </row>
    <row r="2" spans="1:6" ht="17.25" thickBot="1" x14ac:dyDescent="0.65"/>
    <row r="3" spans="1:6" ht="17.25" thickBot="1" x14ac:dyDescent="0.65">
      <c r="A3" s="35" t="s">
        <v>26</v>
      </c>
      <c r="B3" s="36" t="s">
        <v>8</v>
      </c>
      <c r="C3" s="36" t="s">
        <v>9</v>
      </c>
      <c r="D3" s="36" t="s">
        <v>24</v>
      </c>
      <c r="E3" s="36" t="s">
        <v>27</v>
      </c>
      <c r="F3" s="37" t="s">
        <v>241</v>
      </c>
    </row>
    <row r="4" spans="1:6" ht="17.25" thickTop="1" x14ac:dyDescent="0.6">
      <c r="A4" s="30" t="s">
        <v>4</v>
      </c>
      <c r="B4" s="31" t="s">
        <v>10</v>
      </c>
      <c r="C4" s="31" t="s">
        <v>11</v>
      </c>
      <c r="D4" s="32">
        <v>46083</v>
      </c>
      <c r="E4" s="33">
        <v>98.981999999999999</v>
      </c>
      <c r="F4" s="34">
        <v>1250</v>
      </c>
    </row>
    <row r="5" spans="1:6" x14ac:dyDescent="0.6">
      <c r="A5" s="23" t="s">
        <v>4</v>
      </c>
      <c r="B5" s="3" t="s">
        <v>12</v>
      </c>
      <c r="C5" s="3" t="s">
        <v>13</v>
      </c>
      <c r="D5" s="17">
        <v>46086</v>
      </c>
      <c r="E5" s="22">
        <v>94.55</v>
      </c>
      <c r="F5" s="24">
        <v>840</v>
      </c>
    </row>
    <row r="6" spans="1:6" x14ac:dyDescent="0.6">
      <c r="A6" s="23" t="s">
        <v>5</v>
      </c>
      <c r="B6" s="3" t="s">
        <v>14</v>
      </c>
      <c r="C6" s="3" t="s">
        <v>15</v>
      </c>
      <c r="D6" s="17">
        <v>46091</v>
      </c>
      <c r="E6" s="22">
        <v>88.234499999999997</v>
      </c>
      <c r="F6" s="24">
        <v>2100</v>
      </c>
    </row>
    <row r="7" spans="1:6" x14ac:dyDescent="0.6">
      <c r="A7" s="23" t="s">
        <v>6</v>
      </c>
      <c r="B7" s="3" t="s">
        <v>16</v>
      </c>
      <c r="C7" s="3" t="s">
        <v>17</v>
      </c>
      <c r="D7" s="17">
        <v>46093</v>
      </c>
      <c r="E7" s="22">
        <v>92.11</v>
      </c>
      <c r="F7" s="24">
        <v>560</v>
      </c>
    </row>
    <row r="8" spans="1:6" x14ac:dyDescent="0.6">
      <c r="A8" s="23" t="s">
        <v>4</v>
      </c>
      <c r="B8" s="3" t="s">
        <v>18</v>
      </c>
      <c r="C8" s="3" t="s">
        <v>19</v>
      </c>
      <c r="D8" s="17">
        <v>46096</v>
      </c>
      <c r="E8" s="22">
        <v>99.923000000000002</v>
      </c>
      <c r="F8" s="24">
        <v>3400</v>
      </c>
    </row>
    <row r="9" spans="1:6" x14ac:dyDescent="0.6">
      <c r="A9" s="23" t="s">
        <v>7</v>
      </c>
      <c r="B9" s="3" t="s">
        <v>20</v>
      </c>
      <c r="C9" s="3" t="s">
        <v>21</v>
      </c>
      <c r="D9" s="17">
        <v>46099</v>
      </c>
      <c r="E9" s="22">
        <v>96.78</v>
      </c>
      <c r="F9" s="24">
        <v>125</v>
      </c>
    </row>
    <row r="10" spans="1:6" ht="17.25" thickBot="1" x14ac:dyDescent="0.65">
      <c r="A10" s="25" t="s">
        <v>5</v>
      </c>
      <c r="B10" s="26" t="s">
        <v>22</v>
      </c>
      <c r="C10" s="26" t="s">
        <v>23</v>
      </c>
      <c r="D10" s="27">
        <v>46101</v>
      </c>
      <c r="E10" s="28">
        <v>85.456000000000003</v>
      </c>
      <c r="F10" s="29">
        <v>980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E27"/>
  <sheetViews>
    <sheetView topLeftCell="A4" workbookViewId="0">
      <selection activeCell="C6" sqref="C6"/>
    </sheetView>
  </sheetViews>
  <sheetFormatPr defaultRowHeight="16.899999999999999" x14ac:dyDescent="0.6"/>
  <sheetData>
    <row r="1" spans="1:5" ht="20.65" x14ac:dyDescent="0.6">
      <c r="A1" s="47" t="s">
        <v>51</v>
      </c>
      <c r="B1" s="47"/>
      <c r="C1" s="47"/>
      <c r="D1" s="47"/>
      <c r="E1" s="47"/>
    </row>
    <row r="3" spans="1:5" x14ac:dyDescent="0.6">
      <c r="A3" s="3" t="s">
        <v>29</v>
      </c>
      <c r="B3" s="3" t="s">
        <v>30</v>
      </c>
      <c r="C3" s="3" t="s">
        <v>25</v>
      </c>
      <c r="D3" s="3" t="s">
        <v>31</v>
      </c>
      <c r="E3" s="3" t="s">
        <v>28</v>
      </c>
    </row>
    <row r="4" spans="1:5" x14ac:dyDescent="0.6">
      <c r="A4" s="3" t="s">
        <v>32</v>
      </c>
      <c r="B4" s="3" t="s">
        <v>33</v>
      </c>
      <c r="C4" s="3" t="s">
        <v>34</v>
      </c>
      <c r="D4" s="3" t="s">
        <v>35</v>
      </c>
      <c r="E4" s="3">
        <v>150</v>
      </c>
    </row>
    <row r="5" spans="1:5" x14ac:dyDescent="0.6">
      <c r="A5" s="3" t="s">
        <v>32</v>
      </c>
      <c r="B5" s="3" t="s">
        <v>36</v>
      </c>
      <c r="C5" s="3" t="s">
        <v>37</v>
      </c>
      <c r="D5" s="3" t="s">
        <v>38</v>
      </c>
      <c r="E5" s="3">
        <v>235</v>
      </c>
    </row>
    <row r="6" spans="1:5" x14ac:dyDescent="0.6">
      <c r="A6" s="3" t="s">
        <v>32</v>
      </c>
      <c r="B6" s="3" t="s">
        <v>39</v>
      </c>
      <c r="C6" s="3" t="s">
        <v>34</v>
      </c>
      <c r="D6" s="3" t="s">
        <v>40</v>
      </c>
      <c r="E6" s="3">
        <v>97</v>
      </c>
    </row>
    <row r="7" spans="1:5" x14ac:dyDescent="0.6">
      <c r="A7" s="3" t="s">
        <v>41</v>
      </c>
      <c r="B7" s="3" t="s">
        <v>33</v>
      </c>
      <c r="C7" s="3" t="s">
        <v>37</v>
      </c>
      <c r="D7" s="3" t="s">
        <v>42</v>
      </c>
      <c r="E7" s="3">
        <v>165</v>
      </c>
    </row>
    <row r="8" spans="1:5" x14ac:dyDescent="0.6">
      <c r="A8" s="3" t="s">
        <v>41</v>
      </c>
      <c r="B8" s="3" t="s">
        <v>36</v>
      </c>
      <c r="C8" s="3" t="s">
        <v>34</v>
      </c>
      <c r="D8" s="3" t="s">
        <v>43</v>
      </c>
      <c r="E8" s="3">
        <v>278</v>
      </c>
    </row>
    <row r="9" spans="1:5" x14ac:dyDescent="0.6">
      <c r="A9" s="3" t="s">
        <v>41</v>
      </c>
      <c r="B9" s="3" t="s">
        <v>39</v>
      </c>
      <c r="C9" s="3" t="s">
        <v>37</v>
      </c>
      <c r="D9" s="3" t="s">
        <v>44</v>
      </c>
      <c r="E9" s="3">
        <v>194</v>
      </c>
    </row>
    <row r="10" spans="1:5" x14ac:dyDescent="0.6">
      <c r="A10" s="3" t="s">
        <v>32</v>
      </c>
      <c r="B10" s="3" t="s">
        <v>33</v>
      </c>
      <c r="C10" s="3" t="s">
        <v>34</v>
      </c>
      <c r="D10" s="3" t="s">
        <v>45</v>
      </c>
      <c r="E10" s="3">
        <v>410</v>
      </c>
    </row>
    <row r="11" spans="1:5" x14ac:dyDescent="0.6">
      <c r="A11" s="3" t="s">
        <v>32</v>
      </c>
      <c r="B11" s="3" t="s">
        <v>36</v>
      </c>
      <c r="C11" s="3" t="s">
        <v>34</v>
      </c>
      <c r="D11" s="3" t="s">
        <v>46</v>
      </c>
      <c r="E11" s="3">
        <v>356</v>
      </c>
    </row>
    <row r="12" spans="1:5" x14ac:dyDescent="0.6">
      <c r="A12" s="3" t="s">
        <v>41</v>
      </c>
      <c r="B12" s="3" t="s">
        <v>39</v>
      </c>
      <c r="C12" s="3" t="s">
        <v>34</v>
      </c>
      <c r="D12" s="3" t="s">
        <v>47</v>
      </c>
      <c r="E12" s="3">
        <v>221</v>
      </c>
    </row>
    <row r="13" spans="1:5" x14ac:dyDescent="0.6">
      <c r="A13" s="3" t="s">
        <v>41</v>
      </c>
      <c r="B13" s="3" t="s">
        <v>33</v>
      </c>
      <c r="C13" s="3" t="s">
        <v>37</v>
      </c>
      <c r="D13" s="3" t="s">
        <v>48</v>
      </c>
      <c r="E13" s="3">
        <v>189</v>
      </c>
    </row>
    <row r="14" spans="1:5" x14ac:dyDescent="0.6">
      <c r="A14" s="3" t="s">
        <v>32</v>
      </c>
      <c r="B14" s="3" t="s">
        <v>39</v>
      </c>
      <c r="C14" s="3" t="s">
        <v>37</v>
      </c>
      <c r="D14" s="3" t="s">
        <v>49</v>
      </c>
      <c r="E14" s="3">
        <v>523</v>
      </c>
    </row>
    <row r="15" spans="1:5" x14ac:dyDescent="0.6">
      <c r="A15" s="3" t="s">
        <v>41</v>
      </c>
      <c r="B15" s="3" t="s">
        <v>36</v>
      </c>
      <c r="C15" s="3" t="s">
        <v>37</v>
      </c>
      <c r="D15" s="3" t="s">
        <v>50</v>
      </c>
      <c r="E15" s="3">
        <v>88</v>
      </c>
    </row>
    <row r="18" spans="1:5" x14ac:dyDescent="0.6">
      <c r="A18" s="1" t="s">
        <v>242</v>
      </c>
      <c r="B18" s="1" t="s">
        <v>28</v>
      </c>
      <c r="C18" s="1" t="s">
        <v>28</v>
      </c>
    </row>
    <row r="19" spans="1:5" x14ac:dyDescent="0.6">
      <c r="A19" s="1" t="s">
        <v>243</v>
      </c>
      <c r="B19" s="1" t="s">
        <v>244</v>
      </c>
      <c r="C19" s="1" t="s">
        <v>245</v>
      </c>
    </row>
    <row r="23" spans="1:5" x14ac:dyDescent="0.6">
      <c r="A23" s="3" t="s">
        <v>29</v>
      </c>
      <c r="B23" s="3" t="s">
        <v>30</v>
      </c>
      <c r="C23" s="3" t="s">
        <v>25</v>
      </c>
      <c r="D23" s="3" t="s">
        <v>31</v>
      </c>
      <c r="E23" s="3" t="s">
        <v>28</v>
      </c>
    </row>
    <row r="24" spans="1:5" x14ac:dyDescent="0.6">
      <c r="A24" s="3" t="s">
        <v>32</v>
      </c>
      <c r="B24" s="3" t="s">
        <v>36</v>
      </c>
      <c r="C24" s="3" t="s">
        <v>37</v>
      </c>
      <c r="D24" s="3" t="s">
        <v>38</v>
      </c>
      <c r="E24" s="3">
        <v>235</v>
      </c>
    </row>
    <row r="25" spans="1:5" x14ac:dyDescent="0.6">
      <c r="A25" s="3" t="s">
        <v>41</v>
      </c>
      <c r="B25" s="3" t="s">
        <v>36</v>
      </c>
      <c r="C25" s="3" t="s">
        <v>34</v>
      </c>
      <c r="D25" s="3" t="s">
        <v>43</v>
      </c>
      <c r="E25" s="3">
        <v>278</v>
      </c>
    </row>
    <row r="26" spans="1:5" x14ac:dyDescent="0.6">
      <c r="A26" s="3" t="s">
        <v>41</v>
      </c>
      <c r="B26" s="3" t="s">
        <v>39</v>
      </c>
      <c r="C26" s="3" t="s">
        <v>37</v>
      </c>
      <c r="D26" s="3" t="s">
        <v>44</v>
      </c>
      <c r="E26" s="3">
        <v>194</v>
      </c>
    </row>
    <row r="27" spans="1:5" x14ac:dyDescent="0.6">
      <c r="A27" s="3" t="s">
        <v>41</v>
      </c>
      <c r="B27" s="3" t="s">
        <v>39</v>
      </c>
      <c r="C27" s="3" t="s">
        <v>34</v>
      </c>
      <c r="D27" s="3" t="s">
        <v>47</v>
      </c>
      <c r="E27" s="3">
        <v>221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29A31-EBB2-40D4-9985-8AD13F95B6B8}">
  <dimension ref="A1:K35"/>
  <sheetViews>
    <sheetView workbookViewId="0">
      <selection activeCell="D3" sqref="D3:D10"/>
    </sheetView>
  </sheetViews>
  <sheetFormatPr defaultRowHeight="16.899999999999999" x14ac:dyDescent="0.6"/>
  <cols>
    <col min="3" max="3" width="13.6875" bestFit="1" customWidth="1"/>
    <col min="4" max="4" width="10.75" bestFit="1" customWidth="1"/>
    <col min="5" max="5" width="10.5625" bestFit="1" customWidth="1"/>
    <col min="8" max="8" width="10.4375" bestFit="1" customWidth="1"/>
    <col min="9" max="9" width="8.6875" customWidth="1"/>
    <col min="10" max="10" width="14.75" bestFit="1" customWidth="1"/>
    <col min="11" max="11" width="8.6875" customWidth="1"/>
  </cols>
  <sheetData>
    <row r="1" spans="1:11" x14ac:dyDescent="0.6">
      <c r="A1" s="14" t="s">
        <v>106</v>
      </c>
      <c r="B1" s="15" t="s">
        <v>107</v>
      </c>
      <c r="F1" s="14" t="s">
        <v>108</v>
      </c>
      <c r="G1" s="15" t="s">
        <v>109</v>
      </c>
    </row>
    <row r="2" spans="1:11" x14ac:dyDescent="0.6">
      <c r="A2" s="3" t="s">
        <v>110</v>
      </c>
      <c r="B2" s="3" t="s">
        <v>111</v>
      </c>
      <c r="C2" s="3" t="s">
        <v>112</v>
      </c>
      <c r="D2" s="16" t="s">
        <v>113</v>
      </c>
      <c r="F2" s="3" t="s">
        <v>114</v>
      </c>
      <c r="G2" s="3" t="s">
        <v>115</v>
      </c>
      <c r="H2" s="3" t="s">
        <v>116</v>
      </c>
      <c r="I2" s="3" t="s">
        <v>117</v>
      </c>
    </row>
    <row r="3" spans="1:11" x14ac:dyDescent="0.6">
      <c r="A3" s="3" t="s">
        <v>118</v>
      </c>
      <c r="B3" s="3" t="s">
        <v>119</v>
      </c>
      <c r="C3" s="3" t="s">
        <v>120</v>
      </c>
      <c r="D3" s="17">
        <f>DATE(IF(MID(C3,8,1)&gt;"2",2000,1900)+MID(C3,1,2),MID(C3,3,2),MID(C3,5,2))</f>
        <v>31059</v>
      </c>
      <c r="F3" s="3" t="s">
        <v>121</v>
      </c>
      <c r="G3" s="3" t="s">
        <v>122</v>
      </c>
      <c r="H3" s="3" t="s">
        <v>123</v>
      </c>
      <c r="I3" s="3">
        <v>185.1</v>
      </c>
    </row>
    <row r="4" spans="1:11" x14ac:dyDescent="0.6">
      <c r="A4" s="3" t="s">
        <v>124</v>
      </c>
      <c r="B4" s="3" t="s">
        <v>125</v>
      </c>
      <c r="C4" s="3" t="s">
        <v>126</v>
      </c>
      <c r="D4" s="17">
        <f t="shared" ref="D4:D10" si="0">DATE(IF(MID(C4,8,1)&gt;"2",2000,1900)+MID(C4,1,2),MID(C4,3,2),MID(C4,5,2))</f>
        <v>33747</v>
      </c>
      <c r="F4" s="3" t="s">
        <v>127</v>
      </c>
      <c r="G4" s="3" t="s">
        <v>128</v>
      </c>
      <c r="H4" s="3" t="s">
        <v>129</v>
      </c>
      <c r="I4" s="3">
        <v>141.5</v>
      </c>
    </row>
    <row r="5" spans="1:11" x14ac:dyDescent="0.6">
      <c r="A5" s="3" t="s">
        <v>130</v>
      </c>
      <c r="B5" s="3" t="s">
        <v>131</v>
      </c>
      <c r="C5" s="3" t="s">
        <v>132</v>
      </c>
      <c r="D5" s="17">
        <f t="shared" si="0"/>
        <v>38296</v>
      </c>
      <c r="E5" s="43"/>
      <c r="F5" s="3" t="s">
        <v>121</v>
      </c>
      <c r="G5" s="3" t="s">
        <v>133</v>
      </c>
      <c r="H5" s="3" t="s">
        <v>134</v>
      </c>
      <c r="I5" s="3">
        <v>162.6</v>
      </c>
    </row>
    <row r="6" spans="1:11" x14ac:dyDescent="0.6">
      <c r="A6" s="3" t="s">
        <v>135</v>
      </c>
      <c r="B6" s="3" t="s">
        <v>136</v>
      </c>
      <c r="C6" s="3" t="s">
        <v>137</v>
      </c>
      <c r="D6" s="17">
        <f t="shared" si="0"/>
        <v>32343</v>
      </c>
      <c r="F6" s="3" t="s">
        <v>121</v>
      </c>
      <c r="G6" s="3" t="s">
        <v>122</v>
      </c>
      <c r="H6" s="3" t="s">
        <v>138</v>
      </c>
      <c r="I6" s="3">
        <v>198.4</v>
      </c>
    </row>
    <row r="7" spans="1:11" x14ac:dyDescent="0.6">
      <c r="A7" s="3" t="s">
        <v>139</v>
      </c>
      <c r="B7" s="3" t="s">
        <v>140</v>
      </c>
      <c r="C7" s="3" t="s">
        <v>141</v>
      </c>
      <c r="D7" s="17">
        <f t="shared" si="0"/>
        <v>37985</v>
      </c>
      <c r="F7" s="3" t="s">
        <v>127</v>
      </c>
      <c r="G7" s="3" t="s">
        <v>122</v>
      </c>
      <c r="H7" s="3" t="s">
        <v>142</v>
      </c>
      <c r="I7" s="3">
        <v>174.7</v>
      </c>
    </row>
    <row r="8" spans="1:11" x14ac:dyDescent="0.6">
      <c r="A8" s="3" t="s">
        <v>143</v>
      </c>
      <c r="B8" s="3" t="s">
        <v>144</v>
      </c>
      <c r="C8" s="3" t="s">
        <v>145</v>
      </c>
      <c r="D8" s="17">
        <f t="shared" si="0"/>
        <v>37330</v>
      </c>
      <c r="F8" s="3" t="s">
        <v>121</v>
      </c>
      <c r="G8" s="3" t="s">
        <v>133</v>
      </c>
      <c r="H8" s="3" t="s">
        <v>146</v>
      </c>
      <c r="I8" s="3">
        <v>135.5</v>
      </c>
    </row>
    <row r="9" spans="1:11" x14ac:dyDescent="0.6">
      <c r="A9" s="3" t="s">
        <v>147</v>
      </c>
      <c r="B9" s="3" t="s">
        <v>148</v>
      </c>
      <c r="C9" s="3" t="s">
        <v>149</v>
      </c>
      <c r="D9" s="17">
        <f t="shared" si="0"/>
        <v>36315</v>
      </c>
      <c r="F9" s="3" t="s">
        <v>127</v>
      </c>
      <c r="G9" s="3" t="s">
        <v>150</v>
      </c>
      <c r="H9" s="3" t="s">
        <v>151</v>
      </c>
      <c r="I9" s="3">
        <v>166.4</v>
      </c>
      <c r="J9" s="44" t="s">
        <v>152</v>
      </c>
      <c r="K9" s="44"/>
    </row>
    <row r="10" spans="1:11" x14ac:dyDescent="0.6">
      <c r="A10" s="3" t="s">
        <v>153</v>
      </c>
      <c r="B10" s="3" t="s">
        <v>154</v>
      </c>
      <c r="C10" s="3" t="s">
        <v>155</v>
      </c>
      <c r="D10" s="17">
        <f t="shared" si="0"/>
        <v>37185</v>
      </c>
      <c r="F10" s="3" t="s">
        <v>127</v>
      </c>
      <c r="G10" s="3" t="s">
        <v>133</v>
      </c>
      <c r="H10" s="3" t="s">
        <v>156</v>
      </c>
      <c r="I10" s="3">
        <v>150.6</v>
      </c>
      <c r="J10" s="45">
        <f>ROUND(AVERAGEIFS(I3:I10,F3:F10,"홍대점",G3:G10,"식품"),1)</f>
        <v>146.1</v>
      </c>
      <c r="K10" s="45"/>
    </row>
    <row r="12" spans="1:11" x14ac:dyDescent="0.6">
      <c r="A12" s="14" t="s">
        <v>157</v>
      </c>
      <c r="B12" s="15" t="s">
        <v>158</v>
      </c>
      <c r="G12" s="14" t="s">
        <v>159</v>
      </c>
      <c r="H12" s="15" t="s">
        <v>160</v>
      </c>
    </row>
    <row r="13" spans="1:11" x14ac:dyDescent="0.6">
      <c r="A13" s="18" t="s">
        <v>161</v>
      </c>
      <c r="B13" s="18" t="s">
        <v>162</v>
      </c>
      <c r="C13" s="18" t="s">
        <v>163</v>
      </c>
      <c r="D13" s="18" t="s">
        <v>164</v>
      </c>
      <c r="E13" s="19" t="s">
        <v>165</v>
      </c>
      <c r="G13" s="3" t="s">
        <v>166</v>
      </c>
      <c r="H13" s="3" t="s">
        <v>167</v>
      </c>
      <c r="I13" s="3" t="s">
        <v>168</v>
      </c>
      <c r="J13" s="16" t="s">
        <v>169</v>
      </c>
    </row>
    <row r="14" spans="1:11" x14ac:dyDescent="0.6">
      <c r="A14" s="18" t="s">
        <v>170</v>
      </c>
      <c r="B14" s="18">
        <v>8</v>
      </c>
      <c r="C14" s="18">
        <v>9</v>
      </c>
      <c r="D14" s="20">
        <f>B14/(B14+C14)</f>
        <v>0.47058823529411764</v>
      </c>
      <c r="E14" s="18" t="str">
        <f>IFERROR(CHOOSE(_xlfn.RANK.EQ(D14,$D$14:$D$22),"우승","준우승"),"")</f>
        <v/>
      </c>
      <c r="G14" s="3" t="s">
        <v>171</v>
      </c>
      <c r="H14" s="3" t="s">
        <v>172</v>
      </c>
      <c r="I14" s="9">
        <v>1200</v>
      </c>
      <c r="J14" s="3" t="str">
        <f>UPPER(G14)&amp;"("&amp;LOWER(H14)&amp;")"</f>
        <v>BETA(dragon)</v>
      </c>
    </row>
    <row r="15" spans="1:11" x14ac:dyDescent="0.6">
      <c r="A15" s="18" t="s">
        <v>173</v>
      </c>
      <c r="B15" s="18">
        <v>10</v>
      </c>
      <c r="C15" s="18">
        <v>7</v>
      </c>
      <c r="D15" s="20">
        <f t="shared" ref="D15:D22" si="1">B15/(B15+C15)</f>
        <v>0.58823529411764708</v>
      </c>
      <c r="E15" s="18" t="str">
        <f t="shared" ref="E15:E22" si="2">IFERROR(CHOOSE(_xlfn.RANK.EQ(D15,$D$14:$D$22),"우승","준우승"),"")</f>
        <v/>
      </c>
      <c r="G15" s="3" t="s">
        <v>174</v>
      </c>
      <c r="H15" s="3" t="s">
        <v>175</v>
      </c>
      <c r="I15" s="9">
        <v>950</v>
      </c>
      <c r="J15" s="3" t="str">
        <f t="shared" ref="J15:J22" si="3">UPPER(G15)&amp;"("&amp;LOWER(H15)&amp;")"</f>
        <v>ONYX(shadow)</v>
      </c>
    </row>
    <row r="16" spans="1:11" x14ac:dyDescent="0.6">
      <c r="A16" s="18" t="s">
        <v>176</v>
      </c>
      <c r="B16" s="18">
        <v>2</v>
      </c>
      <c r="C16" s="18">
        <v>15</v>
      </c>
      <c r="D16" s="20">
        <f t="shared" si="1"/>
        <v>0.11764705882352941</v>
      </c>
      <c r="E16" s="18" t="str">
        <f t="shared" si="2"/>
        <v/>
      </c>
      <c r="G16" s="3" t="s">
        <v>177</v>
      </c>
      <c r="H16" s="3" t="s">
        <v>178</v>
      </c>
      <c r="I16" s="9">
        <v>780</v>
      </c>
      <c r="J16" s="3" t="str">
        <f t="shared" si="3"/>
        <v>BLAZE(starr)</v>
      </c>
    </row>
    <row r="17" spans="1:10" x14ac:dyDescent="0.6">
      <c r="A17" s="18" t="s">
        <v>179</v>
      </c>
      <c r="B17" s="18">
        <v>4</v>
      </c>
      <c r="C17" s="18">
        <v>13</v>
      </c>
      <c r="D17" s="20">
        <f t="shared" si="1"/>
        <v>0.23529411764705882</v>
      </c>
      <c r="E17" s="18" t="str">
        <f t="shared" si="2"/>
        <v/>
      </c>
      <c r="G17" s="3" t="s">
        <v>180</v>
      </c>
      <c r="H17" s="3" t="s">
        <v>181</v>
      </c>
      <c r="I17" s="9">
        <v>1100</v>
      </c>
      <c r="J17" s="3" t="str">
        <f t="shared" si="3"/>
        <v>ZENITH(fireball)</v>
      </c>
    </row>
    <row r="18" spans="1:10" x14ac:dyDescent="0.6">
      <c r="A18" s="18" t="s">
        <v>182</v>
      </c>
      <c r="B18" s="18">
        <v>12</v>
      </c>
      <c r="C18" s="18">
        <v>5</v>
      </c>
      <c r="D18" s="20">
        <f t="shared" si="1"/>
        <v>0.70588235294117652</v>
      </c>
      <c r="E18" s="18" t="str">
        <f t="shared" si="2"/>
        <v/>
      </c>
      <c r="G18" s="3" t="s">
        <v>183</v>
      </c>
      <c r="H18" s="3" t="s">
        <v>184</v>
      </c>
      <c r="I18" s="9">
        <v>670</v>
      </c>
      <c r="J18" s="3" t="str">
        <f t="shared" si="3"/>
        <v>SERENE(iceboy)</v>
      </c>
    </row>
    <row r="19" spans="1:10" x14ac:dyDescent="0.6">
      <c r="A19" s="18" t="s">
        <v>185</v>
      </c>
      <c r="B19" s="18">
        <v>15</v>
      </c>
      <c r="C19" s="18">
        <v>2</v>
      </c>
      <c r="D19" s="20">
        <f t="shared" si="1"/>
        <v>0.88235294117647056</v>
      </c>
      <c r="E19" s="18" t="str">
        <f t="shared" si="2"/>
        <v>우승</v>
      </c>
      <c r="G19" s="3" t="s">
        <v>186</v>
      </c>
      <c r="H19" s="3" t="s">
        <v>187</v>
      </c>
      <c r="I19" s="9">
        <v>890</v>
      </c>
      <c r="J19" s="3" t="str">
        <f t="shared" si="3"/>
        <v>WILLOW(kwolf)</v>
      </c>
    </row>
    <row r="20" spans="1:10" x14ac:dyDescent="0.6">
      <c r="A20" s="18" t="s">
        <v>188</v>
      </c>
      <c r="B20" s="18">
        <v>6</v>
      </c>
      <c r="C20" s="18">
        <v>11</v>
      </c>
      <c r="D20" s="20">
        <f t="shared" si="1"/>
        <v>0.35294117647058826</v>
      </c>
      <c r="E20" s="18" t="str">
        <f t="shared" si="2"/>
        <v/>
      </c>
      <c r="G20" s="3" t="s">
        <v>189</v>
      </c>
      <c r="H20" s="3" t="s">
        <v>190</v>
      </c>
      <c r="I20" s="9">
        <v>1020</v>
      </c>
      <c r="J20" s="3" t="str">
        <f t="shared" si="3"/>
        <v>AZURE(skyking)</v>
      </c>
    </row>
    <row r="21" spans="1:10" x14ac:dyDescent="0.6">
      <c r="A21" s="18" t="s">
        <v>191</v>
      </c>
      <c r="B21" s="18">
        <v>13</v>
      </c>
      <c r="C21" s="18">
        <v>4</v>
      </c>
      <c r="D21" s="20">
        <f t="shared" si="1"/>
        <v>0.76470588235294112</v>
      </c>
      <c r="E21" s="18" t="str">
        <f t="shared" si="2"/>
        <v>준우승</v>
      </c>
      <c r="G21" s="3" t="s">
        <v>192</v>
      </c>
      <c r="H21" s="3" t="s">
        <v>193</v>
      </c>
      <c r="I21" s="9">
        <v>760</v>
      </c>
      <c r="J21" s="3" t="str">
        <f t="shared" si="3"/>
        <v>BLUEE(darksoul)</v>
      </c>
    </row>
    <row r="22" spans="1:10" x14ac:dyDescent="0.6">
      <c r="A22" s="18" t="s">
        <v>194</v>
      </c>
      <c r="B22" s="18">
        <v>9</v>
      </c>
      <c r="C22" s="18">
        <v>8</v>
      </c>
      <c r="D22" s="20">
        <f t="shared" si="1"/>
        <v>0.52941176470588236</v>
      </c>
      <c r="E22" s="18" t="str">
        <f t="shared" si="2"/>
        <v/>
      </c>
      <c r="G22" s="3" t="s">
        <v>195</v>
      </c>
      <c r="H22" s="3" t="s">
        <v>196</v>
      </c>
      <c r="I22" s="9">
        <v>830</v>
      </c>
      <c r="J22" s="3" t="str">
        <f t="shared" si="3"/>
        <v>VELVET(tblade)</v>
      </c>
    </row>
    <row r="24" spans="1:10" x14ac:dyDescent="0.6">
      <c r="A24" s="14" t="s">
        <v>197</v>
      </c>
      <c r="B24" s="15" t="s">
        <v>198</v>
      </c>
    </row>
    <row r="25" spans="1:10" x14ac:dyDescent="0.6">
      <c r="A25" s="3" t="s">
        <v>78</v>
      </c>
      <c r="B25" s="3" t="s">
        <v>199</v>
      </c>
      <c r="C25" s="3" t="s">
        <v>200</v>
      </c>
      <c r="D25" s="16" t="s">
        <v>201</v>
      </c>
    </row>
    <row r="26" spans="1:10" x14ac:dyDescent="0.6">
      <c r="A26" s="3" t="s">
        <v>202</v>
      </c>
      <c r="B26" s="3" t="s">
        <v>203</v>
      </c>
      <c r="C26" s="3">
        <v>81</v>
      </c>
      <c r="D26" s="3" t="str">
        <f>VLOOKUP(MOD(C26,100),$F$31:$H$35,3,TRUE)</f>
        <v>B</v>
      </c>
    </row>
    <row r="27" spans="1:10" x14ac:dyDescent="0.6">
      <c r="A27" s="3" t="s">
        <v>204</v>
      </c>
      <c r="B27" s="3" t="s">
        <v>203</v>
      </c>
      <c r="C27" s="3">
        <v>76</v>
      </c>
      <c r="D27" s="3" t="str">
        <f t="shared" ref="D27:D35" si="4">VLOOKUP(MOD(C27,100),$F$31:$H$35,3,TRUE)</f>
        <v>C</v>
      </c>
    </row>
    <row r="28" spans="1:10" x14ac:dyDescent="0.6">
      <c r="A28" s="3" t="s">
        <v>205</v>
      </c>
      <c r="B28" s="3" t="s">
        <v>206</v>
      </c>
      <c r="C28" s="3">
        <v>92</v>
      </c>
      <c r="D28" s="3" t="str">
        <f t="shared" si="4"/>
        <v>A</v>
      </c>
    </row>
    <row r="29" spans="1:10" x14ac:dyDescent="0.6">
      <c r="A29" s="3" t="s">
        <v>207</v>
      </c>
      <c r="B29" s="3" t="s">
        <v>206</v>
      </c>
      <c r="C29" s="3">
        <v>88</v>
      </c>
      <c r="D29" s="3" t="str">
        <f t="shared" si="4"/>
        <v>B</v>
      </c>
      <c r="F29" s="46" t="s">
        <v>208</v>
      </c>
      <c r="G29" s="46"/>
      <c r="H29" s="46"/>
    </row>
    <row r="30" spans="1:10" x14ac:dyDescent="0.6">
      <c r="A30" s="3" t="s">
        <v>209</v>
      </c>
      <c r="B30" s="3" t="s">
        <v>210</v>
      </c>
      <c r="C30" s="3">
        <v>49</v>
      </c>
      <c r="D30" s="3" t="str">
        <f t="shared" si="4"/>
        <v>E</v>
      </c>
      <c r="F30" s="3" t="s">
        <v>211</v>
      </c>
      <c r="G30" s="3" t="s">
        <v>212</v>
      </c>
      <c r="H30" s="3" t="s">
        <v>213</v>
      </c>
    </row>
    <row r="31" spans="1:10" x14ac:dyDescent="0.6">
      <c r="A31" s="3" t="s">
        <v>214</v>
      </c>
      <c r="B31" s="3" t="s">
        <v>210</v>
      </c>
      <c r="C31" s="3">
        <v>92</v>
      </c>
      <c r="D31" s="3" t="str">
        <f t="shared" si="4"/>
        <v>A</v>
      </c>
      <c r="F31" s="3">
        <v>0</v>
      </c>
      <c r="G31" s="3">
        <v>60</v>
      </c>
      <c r="H31" s="3" t="s">
        <v>215</v>
      </c>
    </row>
    <row r="32" spans="1:10" x14ac:dyDescent="0.6">
      <c r="A32" s="3" t="s">
        <v>216</v>
      </c>
      <c r="B32" s="3" t="s">
        <v>210</v>
      </c>
      <c r="C32" s="3">
        <v>73</v>
      </c>
      <c r="D32" s="3" t="str">
        <f t="shared" si="4"/>
        <v>C</v>
      </c>
      <c r="F32" s="3">
        <v>60</v>
      </c>
      <c r="G32" s="3">
        <v>70</v>
      </c>
      <c r="H32" s="3" t="s">
        <v>217</v>
      </c>
    </row>
    <row r="33" spans="1:8" x14ac:dyDescent="0.6">
      <c r="A33" s="3" t="s">
        <v>218</v>
      </c>
      <c r="B33" s="3" t="s">
        <v>219</v>
      </c>
      <c r="C33" s="3">
        <v>86</v>
      </c>
      <c r="D33" s="3" t="str">
        <f t="shared" si="4"/>
        <v>B</v>
      </c>
      <c r="F33" s="3">
        <v>70</v>
      </c>
      <c r="G33" s="3">
        <v>80</v>
      </c>
      <c r="H33" s="3" t="s">
        <v>220</v>
      </c>
    </row>
    <row r="34" spans="1:8" x14ac:dyDescent="0.6">
      <c r="A34" s="3" t="s">
        <v>221</v>
      </c>
      <c r="B34" s="3" t="s">
        <v>219</v>
      </c>
      <c r="C34" s="3">
        <v>59</v>
      </c>
      <c r="D34" s="3" t="str">
        <f t="shared" si="4"/>
        <v>E</v>
      </c>
      <c r="F34" s="3">
        <v>80</v>
      </c>
      <c r="G34" s="3">
        <v>90</v>
      </c>
      <c r="H34" s="3" t="s">
        <v>222</v>
      </c>
    </row>
    <row r="35" spans="1:8" x14ac:dyDescent="0.6">
      <c r="A35" s="3" t="s">
        <v>223</v>
      </c>
      <c r="B35" s="3" t="s">
        <v>219</v>
      </c>
      <c r="C35" s="3">
        <v>68</v>
      </c>
      <c r="D35" s="3" t="str">
        <f t="shared" si="4"/>
        <v>D</v>
      </c>
      <c r="F35" s="3">
        <v>90</v>
      </c>
      <c r="G35" s="3"/>
      <c r="H35" s="3" t="s">
        <v>224</v>
      </c>
    </row>
  </sheetData>
  <mergeCells count="3">
    <mergeCell ref="J9:K9"/>
    <mergeCell ref="J10:K10"/>
    <mergeCell ref="F29:H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4"/>
  <sheetViews>
    <sheetView workbookViewId="0">
      <selection activeCell="C8" sqref="C8"/>
    </sheetView>
  </sheetViews>
  <sheetFormatPr defaultRowHeight="16.899999999999999" outlineLevelRow="3" x14ac:dyDescent="0.6"/>
  <cols>
    <col min="2" max="2" width="16.25" bestFit="1" customWidth="1"/>
    <col min="3" max="3" width="10.375" customWidth="1"/>
    <col min="6" max="6" width="8.75" bestFit="1" customWidth="1"/>
    <col min="7" max="7" width="9.6875" customWidth="1"/>
  </cols>
  <sheetData>
    <row r="1" spans="1:7" ht="20.65" x14ac:dyDescent="0.6">
      <c r="A1" s="47" t="s">
        <v>74</v>
      </c>
      <c r="B1" s="47"/>
      <c r="C1" s="47"/>
      <c r="D1" s="47"/>
      <c r="E1" s="47"/>
      <c r="F1" s="47"/>
      <c r="G1" s="47"/>
    </row>
    <row r="3" spans="1:7" x14ac:dyDescent="0.6">
      <c r="A3" s="31" t="s">
        <v>25</v>
      </c>
      <c r="B3" s="31" t="s">
        <v>52</v>
      </c>
      <c r="C3" s="31" t="s">
        <v>53</v>
      </c>
      <c r="D3" s="31" t="s">
        <v>55</v>
      </c>
      <c r="E3" s="31" t="s">
        <v>56</v>
      </c>
      <c r="F3" s="31" t="s">
        <v>54</v>
      </c>
      <c r="G3" s="31" t="s">
        <v>73</v>
      </c>
    </row>
    <row r="4" spans="1:7" outlineLevel="3" x14ac:dyDescent="0.6">
      <c r="A4" s="3" t="s">
        <v>63</v>
      </c>
      <c r="B4" s="3" t="s">
        <v>65</v>
      </c>
      <c r="C4" s="3">
        <v>323</v>
      </c>
      <c r="D4" s="3">
        <v>60</v>
      </c>
      <c r="E4" s="3">
        <v>45</v>
      </c>
      <c r="F4" s="9">
        <v>8500</v>
      </c>
      <c r="G4" s="9">
        <f>E4*F4</f>
        <v>382500</v>
      </c>
    </row>
    <row r="5" spans="1:7" outlineLevel="3" x14ac:dyDescent="0.6">
      <c r="A5" s="3" t="s">
        <v>63</v>
      </c>
      <c r="B5" s="3" t="s">
        <v>66</v>
      </c>
      <c r="C5" s="3">
        <v>397</v>
      </c>
      <c r="D5" s="3">
        <v>70</v>
      </c>
      <c r="E5" s="3">
        <v>64</v>
      </c>
      <c r="F5" s="9">
        <v>9800</v>
      </c>
      <c r="G5" s="9">
        <f>E5*F5</f>
        <v>627200</v>
      </c>
    </row>
    <row r="6" spans="1:7" outlineLevel="3" x14ac:dyDescent="0.6">
      <c r="A6" s="3" t="s">
        <v>63</v>
      </c>
      <c r="B6" s="3" t="s">
        <v>67</v>
      </c>
      <c r="C6" s="3">
        <v>204</v>
      </c>
      <c r="D6" s="3">
        <v>50</v>
      </c>
      <c r="E6" s="3">
        <v>42</v>
      </c>
      <c r="F6" s="9">
        <v>9200</v>
      </c>
      <c r="G6" s="9">
        <f>E6*F6</f>
        <v>386400</v>
      </c>
    </row>
    <row r="7" spans="1:7" outlineLevel="3" x14ac:dyDescent="0.6">
      <c r="A7" s="3" t="s">
        <v>63</v>
      </c>
      <c r="B7" s="3" t="s">
        <v>64</v>
      </c>
      <c r="C7" s="3">
        <v>277</v>
      </c>
      <c r="D7" s="3">
        <v>120</v>
      </c>
      <c r="E7" s="3">
        <v>118</v>
      </c>
      <c r="F7" s="9">
        <v>7800</v>
      </c>
      <c r="G7" s="9">
        <f>E7*F7</f>
        <v>920400</v>
      </c>
    </row>
    <row r="8" spans="1:7" outlineLevel="2" x14ac:dyDescent="0.6">
      <c r="A8" s="38" t="s">
        <v>253</v>
      </c>
      <c r="B8" s="3"/>
      <c r="C8" s="3"/>
      <c r="D8" s="3"/>
      <c r="E8" s="3"/>
      <c r="F8" s="9"/>
      <c r="G8" s="9">
        <f>SUBTOTAL(1,G4:G7)</f>
        <v>579125</v>
      </c>
    </row>
    <row r="9" spans="1:7" outlineLevel="1" x14ac:dyDescent="0.6">
      <c r="A9" s="38" t="s">
        <v>246</v>
      </c>
      <c r="B9" s="3"/>
      <c r="C9" s="3"/>
      <c r="D9" s="3"/>
      <c r="E9" s="3">
        <f>SUBTOTAL(9,E4:E7)</f>
        <v>269</v>
      </c>
      <c r="F9" s="9"/>
      <c r="G9" s="9"/>
    </row>
    <row r="10" spans="1:7" outlineLevel="3" x14ac:dyDescent="0.6">
      <c r="A10" s="3" t="s">
        <v>57</v>
      </c>
      <c r="B10" s="3" t="s">
        <v>62</v>
      </c>
      <c r="C10" s="3">
        <v>375</v>
      </c>
      <c r="D10" s="3">
        <v>100</v>
      </c>
      <c r="E10" s="3">
        <v>89</v>
      </c>
      <c r="F10" s="9">
        <v>4200</v>
      </c>
      <c r="G10" s="9">
        <f>E10*F10</f>
        <v>373800</v>
      </c>
    </row>
    <row r="11" spans="1:7" outlineLevel="3" x14ac:dyDescent="0.6">
      <c r="A11" s="3" t="s">
        <v>57</v>
      </c>
      <c r="B11" s="3" t="s">
        <v>60</v>
      </c>
      <c r="C11" s="3">
        <v>421</v>
      </c>
      <c r="D11" s="3">
        <v>150</v>
      </c>
      <c r="E11" s="3">
        <v>145</v>
      </c>
      <c r="F11" s="9">
        <v>5800</v>
      </c>
      <c r="G11" s="9">
        <f>E11*F11</f>
        <v>841000</v>
      </c>
    </row>
    <row r="12" spans="1:7" outlineLevel="3" x14ac:dyDescent="0.6">
      <c r="A12" s="3" t="s">
        <v>57</v>
      </c>
      <c r="B12" s="3" t="s">
        <v>58</v>
      </c>
      <c r="C12" s="3">
        <v>352</v>
      </c>
      <c r="D12" s="3">
        <v>100</v>
      </c>
      <c r="E12" s="3">
        <v>87</v>
      </c>
      <c r="F12" s="9">
        <v>4500</v>
      </c>
      <c r="G12" s="9">
        <f>E12*F12</f>
        <v>391500</v>
      </c>
    </row>
    <row r="13" spans="1:7" outlineLevel="3" x14ac:dyDescent="0.6">
      <c r="A13" s="3" t="s">
        <v>57</v>
      </c>
      <c r="B13" s="3" t="s">
        <v>59</v>
      </c>
      <c r="C13" s="3">
        <v>486</v>
      </c>
      <c r="D13" s="3">
        <v>120</v>
      </c>
      <c r="E13" s="3">
        <v>107</v>
      </c>
      <c r="F13" s="9">
        <v>5200</v>
      </c>
      <c r="G13" s="9">
        <f>E13*F13</f>
        <v>556400</v>
      </c>
    </row>
    <row r="14" spans="1:7" outlineLevel="3" x14ac:dyDescent="0.6">
      <c r="A14" s="3" t="s">
        <v>57</v>
      </c>
      <c r="B14" s="3" t="s">
        <v>61</v>
      </c>
      <c r="C14" s="3">
        <v>514</v>
      </c>
      <c r="D14" s="3">
        <v>150</v>
      </c>
      <c r="E14" s="3">
        <v>149</v>
      </c>
      <c r="F14" s="9">
        <v>6500</v>
      </c>
      <c r="G14" s="9">
        <f>E14*F14</f>
        <v>968500</v>
      </c>
    </row>
    <row r="15" spans="1:7" outlineLevel="2" x14ac:dyDescent="0.6">
      <c r="A15" s="38" t="s">
        <v>250</v>
      </c>
      <c r="B15" s="3"/>
      <c r="C15" s="3"/>
      <c r="D15" s="3"/>
      <c r="E15" s="3"/>
      <c r="F15" s="9"/>
      <c r="G15" s="9">
        <f>SUBTOTAL(1,G10:G14)</f>
        <v>626240</v>
      </c>
    </row>
    <row r="16" spans="1:7" outlineLevel="1" x14ac:dyDescent="0.6">
      <c r="A16" s="38" t="s">
        <v>247</v>
      </c>
      <c r="B16" s="3"/>
      <c r="C16" s="3"/>
      <c r="D16" s="3"/>
      <c r="E16" s="3">
        <f>SUBTOTAL(9,E10:E14)</f>
        <v>577</v>
      </c>
      <c r="F16" s="9"/>
      <c r="G16" s="9"/>
    </row>
    <row r="17" spans="1:7" outlineLevel="3" x14ac:dyDescent="0.6">
      <c r="A17" s="3" t="s">
        <v>68</v>
      </c>
      <c r="B17" s="3" t="s">
        <v>72</v>
      </c>
      <c r="C17" s="3">
        <v>226</v>
      </c>
      <c r="D17" s="3">
        <v>100</v>
      </c>
      <c r="E17" s="3">
        <v>93</v>
      </c>
      <c r="F17" s="9">
        <v>3500</v>
      </c>
      <c r="G17" s="9">
        <f>E17*F17</f>
        <v>325500</v>
      </c>
    </row>
    <row r="18" spans="1:7" outlineLevel="3" x14ac:dyDescent="0.6">
      <c r="A18" s="3" t="s">
        <v>68</v>
      </c>
      <c r="B18" s="3" t="s">
        <v>69</v>
      </c>
      <c r="C18" s="3">
        <v>282</v>
      </c>
      <c r="D18" s="3">
        <v>70</v>
      </c>
      <c r="E18" s="3">
        <v>64</v>
      </c>
      <c r="F18" s="9">
        <v>3800</v>
      </c>
      <c r="G18" s="9">
        <f>E18*F18</f>
        <v>243200</v>
      </c>
    </row>
    <row r="19" spans="1:7" outlineLevel="3" x14ac:dyDescent="0.6">
      <c r="A19" s="3" t="s">
        <v>68</v>
      </c>
      <c r="B19" s="3" t="s">
        <v>70</v>
      </c>
      <c r="C19" s="3">
        <v>460</v>
      </c>
      <c r="D19" s="3">
        <v>120</v>
      </c>
      <c r="E19" s="3">
        <v>112</v>
      </c>
      <c r="F19" s="9">
        <v>4200</v>
      </c>
      <c r="G19" s="9">
        <f>E19*F19</f>
        <v>470400</v>
      </c>
    </row>
    <row r="20" spans="1:7" outlineLevel="3" x14ac:dyDescent="0.6">
      <c r="A20" s="3" t="s">
        <v>68</v>
      </c>
      <c r="B20" s="3" t="s">
        <v>71</v>
      </c>
      <c r="C20" s="3">
        <v>389</v>
      </c>
      <c r="D20" s="3">
        <v>100</v>
      </c>
      <c r="E20" s="3">
        <v>92</v>
      </c>
      <c r="F20" s="9">
        <v>4000</v>
      </c>
      <c r="G20" s="9">
        <f>E20*F20</f>
        <v>368000</v>
      </c>
    </row>
    <row r="21" spans="1:7" outlineLevel="2" x14ac:dyDescent="0.6">
      <c r="A21" s="42" t="s">
        <v>251</v>
      </c>
      <c r="B21" s="1"/>
      <c r="C21" s="1"/>
      <c r="D21" s="1"/>
      <c r="E21" s="1"/>
      <c r="F21" s="39"/>
      <c r="G21" s="39">
        <f>SUBTOTAL(1,G17:G20)</f>
        <v>351775</v>
      </c>
    </row>
    <row r="22" spans="1:7" outlineLevel="1" x14ac:dyDescent="0.6">
      <c r="A22" s="42" t="s">
        <v>248</v>
      </c>
      <c r="B22" s="1"/>
      <c r="C22" s="1"/>
      <c r="D22" s="1"/>
      <c r="E22" s="1">
        <f>SUBTOTAL(9,E17:E20)</f>
        <v>361</v>
      </c>
      <c r="F22" s="39"/>
      <c r="G22" s="39"/>
    </row>
    <row r="23" spans="1:7" x14ac:dyDescent="0.6">
      <c r="A23" s="42" t="s">
        <v>252</v>
      </c>
      <c r="B23" s="1"/>
      <c r="C23" s="1"/>
      <c r="D23" s="1"/>
      <c r="E23" s="1"/>
      <c r="F23" s="39"/>
      <c r="G23" s="39">
        <f>SUBTOTAL(1,G4:G20)</f>
        <v>527292.30769230775</v>
      </c>
    </row>
    <row r="24" spans="1:7" x14ac:dyDescent="0.6">
      <c r="A24" s="42" t="s">
        <v>249</v>
      </c>
      <c r="B24" s="1"/>
      <c r="C24" s="1"/>
      <c r="D24" s="1"/>
      <c r="E24" s="1">
        <f>SUBTOTAL(9,E4:E20)</f>
        <v>1207</v>
      </c>
      <c r="F24" s="39"/>
      <c r="G24" s="39"/>
    </row>
    <row r="25" spans="1:7" outlineLevel="2" x14ac:dyDescent="0.6"/>
    <row r="26" spans="1:7" outlineLevel="2" x14ac:dyDescent="0.6"/>
    <row r="27" spans="1:7" outlineLevel="2" x14ac:dyDescent="0.6"/>
    <row r="28" spans="1:7" outlineLevel="2" x14ac:dyDescent="0.6"/>
    <row r="29" spans="1:7" outlineLevel="2" x14ac:dyDescent="0.6"/>
    <row r="30" spans="1:7" outlineLevel="2" x14ac:dyDescent="0.6"/>
    <row r="31" spans="1:7" outlineLevel="2" x14ac:dyDescent="0.6"/>
    <row r="32" spans="1:7" outlineLevel="2" x14ac:dyDescent="0.6"/>
    <row r="33" spans="1:7" outlineLevel="2" x14ac:dyDescent="0.6">
      <c r="A33" s="40" t="s">
        <v>249</v>
      </c>
      <c r="E33">
        <f>SUBTOTAL(9,E4:E32)</f>
        <v>1207</v>
      </c>
    </row>
    <row r="34" spans="1:7" outlineLevel="2" x14ac:dyDescent="0.6">
      <c r="A34" s="40" t="s">
        <v>252</v>
      </c>
      <c r="G34">
        <f>SUBTOTAL(1,G4:G33)</f>
        <v>527292.30769230775</v>
      </c>
    </row>
  </sheetData>
  <sortState xmlns:xlrd2="http://schemas.microsoft.com/office/spreadsheetml/2017/richdata2" ref="A4:G20">
    <sortCondition descending="1" ref="A4:A20"/>
  </sortState>
  <mergeCells count="1">
    <mergeCell ref="A1:G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85BAA-5C5F-4117-80AC-E946FC1A057F}">
  <dimension ref="B1:H16"/>
  <sheetViews>
    <sheetView workbookViewId="0">
      <selection activeCell="C11" sqref="C11:H16"/>
    </sheetView>
  </sheetViews>
  <sheetFormatPr defaultColWidth="8.6875" defaultRowHeight="16.899999999999999" x14ac:dyDescent="0.6"/>
  <cols>
    <col min="1" max="1" width="2.5625" style="4" customWidth="1"/>
    <col min="2" max="2" width="10.4375" style="4" bestFit="1" customWidth="1"/>
    <col min="3" max="3" width="11.6875" style="4" bestFit="1" customWidth="1"/>
    <col min="4" max="8" width="8.6875" style="4" customWidth="1"/>
    <col min="9" max="16384" width="8.6875" style="4"/>
  </cols>
  <sheetData>
    <row r="1" spans="2:8" x14ac:dyDescent="0.6">
      <c r="B1" s="48" t="s">
        <v>105</v>
      </c>
      <c r="C1" s="48"/>
    </row>
    <row r="2" spans="2:8" x14ac:dyDescent="0.6">
      <c r="B2" s="8" t="s">
        <v>0</v>
      </c>
      <c r="C2" s="5">
        <v>15000</v>
      </c>
    </row>
    <row r="3" spans="2:8" x14ac:dyDescent="0.6">
      <c r="B3" s="8" t="s">
        <v>1</v>
      </c>
      <c r="C3" s="5">
        <v>6500</v>
      </c>
    </row>
    <row r="4" spans="2:8" x14ac:dyDescent="0.6">
      <c r="B4" s="8" t="s">
        <v>73</v>
      </c>
      <c r="C4" s="5">
        <f>C2*C3</f>
        <v>97500000</v>
      </c>
    </row>
    <row r="5" spans="2:8" x14ac:dyDescent="0.6">
      <c r="B5" s="8" t="s">
        <v>102</v>
      </c>
      <c r="C5" s="5">
        <v>52000000</v>
      </c>
    </row>
    <row r="6" spans="2:8" x14ac:dyDescent="0.6">
      <c r="B6" s="8" t="s">
        <v>103</v>
      </c>
      <c r="C6" s="5">
        <f>C4-C5</f>
        <v>45500000</v>
      </c>
    </row>
    <row r="7" spans="2:8" x14ac:dyDescent="0.6">
      <c r="B7" s="8" t="s">
        <v>104</v>
      </c>
      <c r="C7" s="12">
        <f>C6/C4</f>
        <v>0.46666666666666667</v>
      </c>
    </row>
    <row r="8" spans="2:8" x14ac:dyDescent="0.6">
      <c r="B8" s="7"/>
      <c r="C8" s="11"/>
    </row>
    <row r="9" spans="2:8" x14ac:dyDescent="0.6">
      <c r="B9" s="7"/>
      <c r="C9" s="6"/>
    </row>
    <row r="10" spans="2:8" x14ac:dyDescent="0.6">
      <c r="D10" s="49" t="s">
        <v>1</v>
      </c>
      <c r="E10" s="49"/>
      <c r="F10" s="49"/>
      <c r="G10" s="49"/>
      <c r="H10" s="49"/>
    </row>
    <row r="11" spans="2:8" x14ac:dyDescent="0.6">
      <c r="C11" s="12">
        <f>C6/C4</f>
        <v>0.46666666666666667</v>
      </c>
      <c r="D11" s="5">
        <v>5500</v>
      </c>
      <c r="E11" s="5">
        <v>6000</v>
      </c>
      <c r="F11" s="5">
        <v>6500</v>
      </c>
      <c r="G11" s="5">
        <v>7000</v>
      </c>
      <c r="H11" s="5">
        <v>7500</v>
      </c>
    </row>
    <row r="12" spans="2:8" x14ac:dyDescent="0.6">
      <c r="B12" s="49" t="s">
        <v>102</v>
      </c>
      <c r="C12" s="5">
        <v>48000000</v>
      </c>
      <c r="D12" s="13">
        <f t="dataTable" ref="D12:H16" dt2D="1" dtr="1" r1="C3" r2="C5"/>
        <v>0.41818181818181815</v>
      </c>
      <c r="E12" s="13">
        <v>0.46666666666666667</v>
      </c>
      <c r="F12" s="13">
        <v>0.50769230769230766</v>
      </c>
      <c r="G12" s="13">
        <v>0.54285714285714282</v>
      </c>
      <c r="H12" s="13">
        <v>0.57333333333333336</v>
      </c>
    </row>
    <row r="13" spans="2:8" x14ac:dyDescent="0.6">
      <c r="B13" s="49"/>
      <c r="C13" s="5">
        <v>50000000</v>
      </c>
      <c r="D13" s="13">
        <v>0.39393939393939392</v>
      </c>
      <c r="E13" s="13">
        <v>0.44444444444444442</v>
      </c>
      <c r="F13" s="13">
        <v>0.48717948717948717</v>
      </c>
      <c r="G13" s="13">
        <v>0.52380952380952384</v>
      </c>
      <c r="H13" s="13">
        <v>0.55555555555555558</v>
      </c>
    </row>
    <row r="14" spans="2:8" x14ac:dyDescent="0.6">
      <c r="B14" s="49"/>
      <c r="C14" s="5">
        <v>52000000</v>
      </c>
      <c r="D14" s="13">
        <v>0.36969696969696969</v>
      </c>
      <c r="E14" s="13">
        <v>0.42222222222222222</v>
      </c>
      <c r="F14" s="13">
        <v>0.46666666666666667</v>
      </c>
      <c r="G14" s="13">
        <v>0.50476190476190474</v>
      </c>
      <c r="H14" s="13">
        <v>0.5377777777777778</v>
      </c>
    </row>
    <row r="15" spans="2:8" x14ac:dyDescent="0.6">
      <c r="B15" s="49"/>
      <c r="C15" s="5">
        <v>54000000</v>
      </c>
      <c r="D15" s="13">
        <v>0.34545454545454546</v>
      </c>
      <c r="E15" s="13">
        <v>0.4</v>
      </c>
      <c r="F15" s="13">
        <v>0.44615384615384618</v>
      </c>
      <c r="G15" s="13">
        <v>0.48571428571428571</v>
      </c>
      <c r="H15" s="13">
        <v>0.52</v>
      </c>
    </row>
    <row r="16" spans="2:8" x14ac:dyDescent="0.6">
      <c r="B16" s="49"/>
      <c r="C16" s="5">
        <v>56000000</v>
      </c>
      <c r="D16" s="13">
        <v>0.32121212121212123</v>
      </c>
      <c r="E16" s="13">
        <v>0.37777777777777777</v>
      </c>
      <c r="F16" s="13">
        <v>0.42564102564102563</v>
      </c>
      <c r="G16" s="13">
        <v>0.46666666666666667</v>
      </c>
      <c r="H16" s="13">
        <v>0.50222222222222224</v>
      </c>
    </row>
  </sheetData>
  <mergeCells count="3">
    <mergeCell ref="B1:C1"/>
    <mergeCell ref="D10:H10"/>
    <mergeCell ref="B12:B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F0379-BA0C-473A-8573-2066EE1C55C4}">
  <sheetPr codeName="Sheet1"/>
  <dimension ref="A1:G12"/>
  <sheetViews>
    <sheetView workbookViewId="0">
      <selection activeCell="G4" sqref="G4:G12"/>
    </sheetView>
  </sheetViews>
  <sheetFormatPr defaultRowHeight="16.899999999999999" x14ac:dyDescent="0.6"/>
  <cols>
    <col min="4" max="4" width="8.6875" customWidth="1"/>
  </cols>
  <sheetData>
    <row r="1" spans="1:7" ht="20.65" x14ac:dyDescent="0.6">
      <c r="A1" s="47" t="s">
        <v>88</v>
      </c>
      <c r="B1" s="47"/>
      <c r="C1" s="47"/>
      <c r="D1" s="47"/>
      <c r="E1" s="47"/>
      <c r="F1" s="47"/>
      <c r="G1" s="47"/>
    </row>
    <row r="3" spans="1:7" ht="19.149999999999999" x14ac:dyDescent="0.6">
      <c r="A3" s="41" t="s">
        <v>78</v>
      </c>
      <c r="B3" s="41" t="s">
        <v>75</v>
      </c>
      <c r="C3" s="41" t="s">
        <v>76</v>
      </c>
      <c r="D3" s="41" t="s">
        <v>91</v>
      </c>
      <c r="E3" s="41" t="s">
        <v>77</v>
      </c>
      <c r="F3" s="41" t="s">
        <v>90</v>
      </c>
      <c r="G3" s="41" t="s">
        <v>89</v>
      </c>
    </row>
    <row r="4" spans="1:7" x14ac:dyDescent="0.6">
      <c r="A4" s="3" t="s">
        <v>87</v>
      </c>
      <c r="B4" s="3">
        <v>38</v>
      </c>
      <c r="C4" s="3">
        <v>10</v>
      </c>
      <c r="D4" s="3">
        <v>7</v>
      </c>
      <c r="E4" s="3">
        <v>85</v>
      </c>
      <c r="F4" s="3">
        <v>91</v>
      </c>
      <c r="G4" s="3">
        <f>AVERAGE(B4:F4)</f>
        <v>46.2</v>
      </c>
    </row>
    <row r="5" spans="1:7" x14ac:dyDescent="0.6">
      <c r="A5" s="3" t="s">
        <v>86</v>
      </c>
      <c r="B5" s="3">
        <v>36</v>
      </c>
      <c r="C5" s="3">
        <v>9</v>
      </c>
      <c r="D5" s="3">
        <v>7</v>
      </c>
      <c r="E5" s="3">
        <v>72</v>
      </c>
      <c r="F5" s="3">
        <v>85</v>
      </c>
      <c r="G5" s="3">
        <f t="shared" ref="G5:G12" si="0">AVERAGE(B5:F5)</f>
        <v>41.8</v>
      </c>
    </row>
    <row r="6" spans="1:7" x14ac:dyDescent="0.6">
      <c r="A6" s="3" t="s">
        <v>85</v>
      </c>
      <c r="B6" s="3">
        <v>40</v>
      </c>
      <c r="C6" s="3">
        <v>10</v>
      </c>
      <c r="D6" s="3">
        <v>10</v>
      </c>
      <c r="E6" s="3">
        <v>96</v>
      </c>
      <c r="F6" s="3">
        <v>98</v>
      </c>
      <c r="G6" s="3">
        <f t="shared" si="0"/>
        <v>50.8</v>
      </c>
    </row>
    <row r="7" spans="1:7" x14ac:dyDescent="0.6">
      <c r="A7" s="3" t="s">
        <v>84</v>
      </c>
      <c r="B7" s="3">
        <v>35</v>
      </c>
      <c r="C7" s="3">
        <v>9</v>
      </c>
      <c r="D7" s="3">
        <v>9</v>
      </c>
      <c r="E7" s="3">
        <v>88</v>
      </c>
      <c r="F7" s="3">
        <v>92</v>
      </c>
      <c r="G7" s="3">
        <f t="shared" si="0"/>
        <v>46.6</v>
      </c>
    </row>
    <row r="8" spans="1:7" x14ac:dyDescent="0.6">
      <c r="A8" s="3" t="s">
        <v>83</v>
      </c>
      <c r="B8" s="3">
        <v>34</v>
      </c>
      <c r="C8" s="3">
        <v>8</v>
      </c>
      <c r="D8" s="3">
        <v>7</v>
      </c>
      <c r="E8" s="3">
        <v>70</v>
      </c>
      <c r="F8" s="3">
        <v>80</v>
      </c>
      <c r="G8" s="3">
        <f t="shared" si="0"/>
        <v>39.799999999999997</v>
      </c>
    </row>
    <row r="9" spans="1:7" x14ac:dyDescent="0.6">
      <c r="A9" s="3" t="s">
        <v>82</v>
      </c>
      <c r="B9" s="3">
        <v>40</v>
      </c>
      <c r="C9" s="3">
        <v>8</v>
      </c>
      <c r="D9" s="3">
        <v>9</v>
      </c>
      <c r="E9" s="3">
        <v>82</v>
      </c>
      <c r="F9" s="3">
        <v>88</v>
      </c>
      <c r="G9" s="3">
        <f t="shared" si="0"/>
        <v>45.4</v>
      </c>
    </row>
    <row r="10" spans="1:7" x14ac:dyDescent="0.6">
      <c r="A10" s="3" t="s">
        <v>81</v>
      </c>
      <c r="B10" s="3">
        <v>39</v>
      </c>
      <c r="C10" s="3">
        <v>10</v>
      </c>
      <c r="D10" s="3">
        <v>8</v>
      </c>
      <c r="E10" s="3">
        <v>94</v>
      </c>
      <c r="F10" s="3">
        <v>95</v>
      </c>
      <c r="G10" s="3">
        <f t="shared" si="0"/>
        <v>49.2</v>
      </c>
    </row>
    <row r="11" spans="1:7" x14ac:dyDescent="0.6">
      <c r="A11" s="3" t="s">
        <v>80</v>
      </c>
      <c r="B11" s="3">
        <v>39</v>
      </c>
      <c r="C11" s="3">
        <v>9</v>
      </c>
      <c r="D11" s="3">
        <v>10</v>
      </c>
      <c r="E11" s="3">
        <v>91</v>
      </c>
      <c r="F11" s="3">
        <v>93</v>
      </c>
      <c r="G11" s="3">
        <f t="shared" si="0"/>
        <v>48.4</v>
      </c>
    </row>
    <row r="12" spans="1:7" x14ac:dyDescent="0.6">
      <c r="A12" s="3" t="s">
        <v>79</v>
      </c>
      <c r="B12" s="3">
        <v>32</v>
      </c>
      <c r="C12" s="3">
        <v>10</v>
      </c>
      <c r="D12" s="3">
        <v>6</v>
      </c>
      <c r="E12" s="3">
        <v>65</v>
      </c>
      <c r="F12" s="3">
        <v>75</v>
      </c>
      <c r="G12" s="3">
        <f t="shared" si="0"/>
        <v>37.6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5" r:id="rId3" name="Button 3">
              <controlPr defaultSize="0" print="0" autoFill="0" autoPict="0" macro="[0]!평균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4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dimension ref="A1:E8"/>
  <sheetViews>
    <sheetView tabSelected="1" workbookViewId="0">
      <selection activeCell="L14" sqref="L14"/>
    </sheetView>
  </sheetViews>
  <sheetFormatPr defaultRowHeight="16.899999999999999" x14ac:dyDescent="0.6"/>
  <sheetData>
    <row r="1" spans="1:5" ht="20.65" x14ac:dyDescent="0.6">
      <c r="A1" s="47" t="s">
        <v>92</v>
      </c>
      <c r="B1" s="47"/>
      <c r="C1" s="47"/>
      <c r="D1" s="47"/>
      <c r="E1" s="47"/>
    </row>
    <row r="3" spans="1:5" x14ac:dyDescent="0.6">
      <c r="A3" s="3" t="s">
        <v>93</v>
      </c>
      <c r="B3" s="3" t="s">
        <v>94</v>
      </c>
      <c r="C3" s="3" t="s">
        <v>95</v>
      </c>
      <c r="D3" s="3" t="s">
        <v>96</v>
      </c>
      <c r="E3" s="3" t="s">
        <v>89</v>
      </c>
    </row>
    <row r="4" spans="1:5" x14ac:dyDescent="0.6">
      <c r="A4" s="3" t="s">
        <v>97</v>
      </c>
      <c r="B4" s="3">
        <v>80</v>
      </c>
      <c r="C4" s="3">
        <v>78</v>
      </c>
      <c r="D4" s="3">
        <v>84</v>
      </c>
      <c r="E4" s="10">
        <f>AVERAGE(B4:D4)</f>
        <v>80.666666666666671</v>
      </c>
    </row>
    <row r="5" spans="1:5" x14ac:dyDescent="0.6">
      <c r="A5" s="3" t="s">
        <v>98</v>
      </c>
      <c r="B5" s="3">
        <v>95</v>
      </c>
      <c r="C5" s="3">
        <v>97</v>
      </c>
      <c r="D5" s="3">
        <v>91</v>
      </c>
      <c r="E5" s="10">
        <f t="shared" ref="E5:E8" si="0">AVERAGE(B5:D5)</f>
        <v>94.333333333333329</v>
      </c>
    </row>
    <row r="6" spans="1:5" x14ac:dyDescent="0.6">
      <c r="A6" s="3" t="s">
        <v>99</v>
      </c>
      <c r="B6" s="3">
        <v>77</v>
      </c>
      <c r="C6" s="3">
        <v>72</v>
      </c>
      <c r="D6" s="3">
        <v>80</v>
      </c>
      <c r="E6" s="10">
        <f t="shared" si="0"/>
        <v>76.333333333333329</v>
      </c>
    </row>
    <row r="7" spans="1:5" x14ac:dyDescent="0.6">
      <c r="A7" s="3" t="s">
        <v>100</v>
      </c>
      <c r="B7" s="3">
        <v>86</v>
      </c>
      <c r="C7" s="3">
        <v>83</v>
      </c>
      <c r="D7" s="3">
        <v>76</v>
      </c>
      <c r="E7" s="10">
        <f t="shared" si="0"/>
        <v>81.666666666666671</v>
      </c>
    </row>
    <row r="8" spans="1:5" x14ac:dyDescent="0.6">
      <c r="A8" s="3" t="s">
        <v>101</v>
      </c>
      <c r="B8" s="3">
        <v>91</v>
      </c>
      <c r="C8" s="3">
        <v>92</v>
      </c>
      <c r="D8" s="3">
        <v>95</v>
      </c>
      <c r="E8" s="10">
        <f t="shared" si="0"/>
        <v>92.666666666666671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종찬 이</cp:lastModifiedBy>
  <dcterms:created xsi:type="dcterms:W3CDTF">2024-04-04T05:45:49Z</dcterms:created>
  <dcterms:modified xsi:type="dcterms:W3CDTF">2026-11-03T01:59:51Z</dcterms:modified>
</cp:coreProperties>
</file>