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452D854-3CEC-48C2-8018-08EDA04D5D22}" xr6:coauthVersionLast="47" xr6:coauthVersionMax="47" xr10:uidLastSave="{00000000-0000-0000-0000-000000000000}"/>
  <bookViews>
    <workbookView xWindow="-120" yWindow="-120" windowWidth="29040" windowHeight="15720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5" l="1"/>
  <c r="G20" i="5"/>
  <c r="F20" i="5"/>
  <c r="H13" i="5"/>
  <c r="G13" i="5"/>
  <c r="F13" i="5"/>
  <c r="H7" i="5"/>
  <c r="H22" i="5" s="1"/>
  <c r="G7" i="5"/>
  <c r="G22" i="5" s="1"/>
  <c r="F7" i="5"/>
  <c r="F22" i="5" s="1"/>
  <c r="C29" i="4"/>
  <c r="C30" i="4"/>
  <c r="C31" i="4"/>
  <c r="C32" i="4"/>
  <c r="C33" i="4"/>
  <c r="C34" i="4"/>
  <c r="C35" i="4"/>
  <c r="C36" i="4"/>
  <c r="C28" i="4"/>
  <c r="B24" i="4"/>
  <c r="B23" i="4"/>
  <c r="J4" i="4"/>
  <c r="J5" i="4"/>
  <c r="J6" i="4"/>
  <c r="J7" i="4"/>
  <c r="J8" i="4"/>
  <c r="J9" i="4"/>
  <c r="J10" i="4"/>
  <c r="J11" i="4"/>
  <c r="J3" i="4"/>
  <c r="J16" i="4"/>
  <c r="J17" i="4"/>
  <c r="J18" i="4"/>
  <c r="J19" i="4"/>
  <c r="J20" i="4"/>
  <c r="J21" i="4"/>
  <c r="J22" i="4"/>
  <c r="J23" i="4"/>
  <c r="J24" i="4"/>
  <c r="J15" i="4"/>
  <c r="E11" i="4"/>
  <c r="H5" i="7"/>
  <c r="H6" i="7"/>
  <c r="H7" i="7"/>
  <c r="H8" i="7"/>
  <c r="H9" i="7"/>
  <c r="H10" i="7"/>
  <c r="H4" i="7"/>
  <c r="I15" i="5"/>
  <c r="I21" i="5" s="1"/>
  <c r="I4" i="5"/>
  <c r="I16" i="5"/>
  <c r="I17" i="5"/>
  <c r="I18" i="5"/>
  <c r="I10" i="5"/>
  <c r="I5" i="5"/>
  <c r="I11" i="5"/>
  <c r="I12" i="5"/>
  <c r="I19" i="5"/>
  <c r="I6" i="5"/>
  <c r="I9" i="5"/>
  <c r="I14" i="5" s="1"/>
  <c r="I8" i="5" l="1"/>
  <c r="I23" i="5" s="1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<sst xmlns="http://schemas.openxmlformats.org/spreadsheetml/2006/main" count="290" uniqueCount="230">
  <si>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</si>
  <si>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</si>
  <si>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</si>
  <si>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</si>
  <si>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</si>
  <si>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</si>
  <si>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</si>
  <si>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</si>
  <si>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</si>
  <si>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</si>
  <si>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</si>
  <si>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</si>
  <si>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</si>
  <si>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</si>
  <si>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</si>
  <si>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</si>
  <si>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</si>
  <si>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</si>
  <si>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</si>
  <si>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</si>
  <si>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</si>
  <si>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</si>
  <si>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</si>
  <si>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</si>
  <si>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</si>
  <si>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</si>
  <si>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</si>
  <si>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</si>
  <si>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</si>
  <si>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</si>
  <si>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</si>
  <si>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</si>
  <si>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</si>
  <si>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</si>
  <si>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</si>
  <si>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</si>
  <si>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</si>
  <si>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</si>
  <si>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</si>
  <si>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</si>
  <si>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</si>
  <si>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</si>
  <si>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</si>
  <si>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</si>
  <si>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</si>
  <si>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</si>
  <si>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</si>
  <si>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</si>
  <si>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</si>
  <si>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</si>
  <si>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</si>
  <si>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</si>
  <si>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</si>
  <si>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</si>
  <si>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</si>
  <si>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</si>
  <si>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</si>
  <si>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</si>
  <si>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</si>
  <si>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</si>
  <si>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</si>
  <si>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</si>
  <si>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</si>
  <si>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</si>
  <si>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</si>
  <si>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</si>
  <si>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</si>
  <si>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</si>
  <si>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</si>
  <si>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</si>
  <si>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</si>
  <si>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</si>
  <si>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</si>
  <si>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</si>
  <si>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</si>
  <si>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</si>
  <si>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</si>
  <si>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</si>
  <si>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</si>
  <si>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</si>
  <si>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</si>
  <si>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</si>
  <si>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</si>
  <si>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</si>
  <si>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</si>
  <si>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</si>
  <si>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</si>
  <si>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</si>
  <si>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</si>
  <si>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</si>
  <si>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</si>
  <si>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</si>
  <si>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</si>
  <si>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</si>
  <si>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</si>
  <si>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</si>
  <si>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</si>
  <si>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</si>
  <si>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</si>
  <si>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</si>
  <si>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</si>
  <si>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</si>
  <si>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</si>
  <si>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</si>
  <si>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</si>
  <si>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</si>
  <si>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</si>
  <si>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</si>
  <si>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</si>
  <si>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</si>
  <si>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</si>
  <si>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</si>
  <si>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</si>
  <si>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</si>
  <si>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</si>
  <si>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</si>
  <si>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</si>
  <si>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</si>
  <si>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</si>
  <si>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</si>
  <si>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</si>
  <si>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</si>
  <si>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</si>
  <si>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</si>
  <si>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</si>
  <si>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</si>
  <si>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</si>
  <si>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</si>
  <si>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</si>
  <si>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</si>
  <si>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</si>
  <si>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</si>
  <si>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</si>
  <si>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</si>
  <si>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</si>
  <si>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</si>
  <si>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</si>
  <si>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</si>
  <si>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</si>
  <si>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</si>
  <si>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</si>
  <si>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</si>
  <si>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</si>
  <si>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</si>
  <si>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</si>
  <si>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</si>
  <si>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</si>
  <si>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</si>
  <si>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</si>
  <si>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</si>
  <si>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</si>
  <si>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</si>
  <si>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</si>
  <si>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</si>
  <si>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</si>
  <si>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</si>
  <si>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</si>
  <si>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</si>
  <si>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</si>
  <si>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</si>
  <si>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</si>
  <si>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</si>
  <si>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</si>
  <si>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</si>
  <si>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</si>
  <si>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</si>
  <si>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</si>
  <si>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</si>
  <si>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</si>
  <si>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</si>
  <si>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</si>
  <si>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</si>
  <si>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</si>
  <si>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</si>
  <si>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</si>
  <si>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</si>
  <si>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</si>
  <si>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</si>
  <si>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</si>
  <si>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</si>
  <si>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</si>
  <si>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</si>
  <si>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</si>
  <si>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</si>
  <si>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</si>
  <si>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</si>
  <si>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</si>
  <si>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</si>
  <si>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예약코드</t>
    <phoneticPr fontId="1" type="noConversion"/>
  </si>
  <si>
    <t>예약일자</t>
    <phoneticPr fontId="1" type="noConversion"/>
  </si>
  <si>
    <t>지역</t>
    <phoneticPr fontId="1" type="noConversion"/>
  </si>
  <si>
    <t>숙박인원</t>
    <phoneticPr fontId="1" type="noConversion"/>
  </si>
  <si>
    <t>요금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</si>
  <si>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</si>
  <si>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</si>
  <si>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</si>
  <si>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</si>
  <si>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</si>
  <si>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</si>
  <si>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</si>
  <si>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</si>
  <si>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</si>
  <si>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</si>
  <si>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</si>
  <si>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</si>
  <si>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</si>
  <si>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</si>
  <si>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</si>
  <si>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</si>
  <si>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</si>
  <si>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</si>
  <si>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</si>
  <si>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</si>
  <si>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</si>
  <si>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</si>
  <si>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</si>
  <si>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</si>
  <si>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</si>
  <si>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</si>
  <si>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세탁 최대</t>
  </si>
  <si>
    <t>주방 최대</t>
  </si>
  <si>
    <t>청소 최대</t>
  </si>
  <si>
    <t>전체 최대값</t>
  </si>
  <si>
    <t>총합계</t>
  </si>
  <si>
    <t>세탁 요약</t>
  </si>
  <si>
    <t>주방 요약</t>
  </si>
  <si>
    <t>청소 요약</t>
  </si>
  <si>
    <t>예약자</t>
    <phoneticPr fontId="1" type="noConversion"/>
  </si>
  <si>
    <t>*공항</t>
    <phoneticPr fontId="1" type="noConversion"/>
  </si>
  <si>
    <t>*항구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</si>
</sst>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1" formatCode="#,##0&quot;천원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0" fillId="0" borderId="1" xfId="1" applyFont="1" applyBorder="1">
      <alignment vertical="center"/>
    </xf>
    <xf numFmtId="41" fontId="0" fillId="0" borderId="12" xfId="1" applyFont="1" applyBorder="1">
      <alignment vertical="center"/>
    </xf>
    <xf numFmtId="0" fontId="6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81" fontId="0" fillId="0" borderId="1" xfId="0" applyNumberFormat="1" applyBorder="1">
      <alignment vertical="center"/>
    </xf>
    <xf numFmtId="181" fontId="0" fillId="0" borderId="12" xfId="0" applyNumberForma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CA9-4686-8006-FE368C03C210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CA9-4686-8006-FE368C03C21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CA9-4686-8006-FE368C03C21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CA9-4686-8006-FE368C03C21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CA9-4686-8006-FE368C03C21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F2-4CCC-A84D-881024EFAA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1984800"/>
        <c:axId val="1751972320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1751972320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51984800"/>
        <c:crosses val="max"/>
        <c:crossBetween val="between"/>
      </c:valAx>
      <c:catAx>
        <c:axId val="17519848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519723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2B9CE173-6F41-0F9B-8CA9-B46E2D78CD23}"/>
            </a:ext>
          </a:extLst>
        </xdr:cNvPr>
        <xdr:cNvSpPr/>
      </xdr:nvSpPr>
      <xdr:spPr>
        <a:xfrm>
          <a:off x="2314575" y="2352675"/>
          <a:ext cx="108585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B4" sqref="B4"/>
    </sheetView>
  </sheetViews>
  <sheetFormatPr defaultRowHeight="16.5" x14ac:dyDescent="0.3"/>
  <cols>
    <col min="3" max="4" width="11.1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188</v>
      </c>
      <c r="B3" s="1" t="s">
        <v>227</v>
      </c>
      <c r="C3" s="1" t="s">
        <v>189</v>
      </c>
      <c r="D3" s="1" t="s">
        <v>190</v>
      </c>
      <c r="E3" s="1" t="s">
        <v>191</v>
      </c>
      <c r="F3" s="1" t="s">
        <v>192</v>
      </c>
    </row>
    <row r="4" spans="1:6" x14ac:dyDescent="0.3">
      <c r="A4" s="1" t="s">
        <v>193</v>
      </c>
      <c r="B4" s="1" t="s">
        <v>198</v>
      </c>
      <c r="C4" s="2">
        <v>45354</v>
      </c>
      <c r="D4" s="1" t="s">
        <v>203</v>
      </c>
      <c r="E4" s="1" t="s">
        <v>208</v>
      </c>
      <c r="F4" s="3">
        <v>240000</v>
      </c>
    </row>
    <row r="5" spans="1:6" x14ac:dyDescent="0.3">
      <c r="A5" s="1" t="s">
        <v>194</v>
      </c>
      <c r="B5" s="1" t="s">
        <v>199</v>
      </c>
      <c r="C5" s="2">
        <v>45359</v>
      </c>
      <c r="D5" s="1" t="s">
        <v>204</v>
      </c>
      <c r="E5" s="1" t="s">
        <v>209</v>
      </c>
      <c r="F5" s="3">
        <v>150000</v>
      </c>
    </row>
    <row r="6" spans="1:6" x14ac:dyDescent="0.3">
      <c r="A6" s="1" t="s">
        <v>195</v>
      </c>
      <c r="B6" s="1" t="s">
        <v>200</v>
      </c>
      <c r="C6" s="2">
        <v>45362</v>
      </c>
      <c r="D6" s="1" t="s">
        <v>205</v>
      </c>
      <c r="E6" s="1" t="s">
        <v>210</v>
      </c>
      <c r="F6" s="3">
        <v>180000</v>
      </c>
    </row>
    <row r="7" spans="1:6" x14ac:dyDescent="0.3">
      <c r="A7" s="1" t="s">
        <v>196</v>
      </c>
      <c r="B7" s="1" t="s">
        <v>201</v>
      </c>
      <c r="C7" s="2">
        <v>45366</v>
      </c>
      <c r="D7" s="1" t="s">
        <v>206</v>
      </c>
      <c r="E7" s="1" t="s">
        <v>211</v>
      </c>
      <c r="F7" s="3">
        <v>300000</v>
      </c>
    </row>
    <row r="8" spans="1:6" x14ac:dyDescent="0.3">
      <c r="A8" s="1" t="s">
        <v>197</v>
      </c>
      <c r="B8" s="1" t="s">
        <v>202</v>
      </c>
      <c r="C8" s="2">
        <v>45373</v>
      </c>
      <c r="D8" s="1" t="s">
        <v>207</v>
      </c>
      <c r="E8" s="1" t="s">
        <v>209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>
      <selection activeCell="H3" sqref="H3"/>
    </sheetView>
  </sheetViews>
  <sheetFormatPr defaultRowHeight="16.5" x14ac:dyDescent="0.3"/>
  <cols>
    <col min="1" max="1" width="10.375" bestFit="1" customWidth="1"/>
    <col min="2" max="2" width="12.375" bestFit="1" customWidth="1"/>
    <col min="3" max="3" width="9.625" bestFit="1" customWidth="1"/>
    <col min="4" max="4" width="12.75" bestFit="1" customWidth="1"/>
  </cols>
  <sheetData>
    <row r="1" spans="1:6" ht="20.25" x14ac:dyDescent="0.3">
      <c r="A1" s="27" t="s">
        <v>101</v>
      </c>
      <c r="B1" s="27"/>
      <c r="C1" s="27"/>
      <c r="D1" s="27"/>
      <c r="E1" s="27"/>
      <c r="F1" s="27"/>
    </row>
    <row r="2" spans="1:6" ht="17.25" thickBot="1" x14ac:dyDescent="0.35"/>
    <row r="3" spans="1:6" x14ac:dyDescent="0.3">
      <c r="A3" s="21" t="s">
        <v>102</v>
      </c>
      <c r="B3" s="22" t="s">
        <v>105</v>
      </c>
      <c r="C3" s="22" t="s">
        <v>116</v>
      </c>
      <c r="D3" s="22" t="s">
        <v>115</v>
      </c>
      <c r="E3" s="22" t="s">
        <v>114</v>
      </c>
      <c r="F3" s="23" t="s">
        <v>117</v>
      </c>
    </row>
    <row r="4" spans="1:6" x14ac:dyDescent="0.3">
      <c r="A4" s="28" t="s">
        <v>103</v>
      </c>
      <c r="B4" s="4" t="s">
        <v>108</v>
      </c>
      <c r="C4" s="25">
        <v>1532</v>
      </c>
      <c r="D4" s="37">
        <v>22980</v>
      </c>
      <c r="E4" s="4" t="s">
        <v>118</v>
      </c>
      <c r="F4" s="16">
        <f>_xlfn.RANK.EQ(D4,$D$4:$D$10)</f>
        <v>3</v>
      </c>
    </row>
    <row r="5" spans="1:6" x14ac:dyDescent="0.3">
      <c r="A5" s="28"/>
      <c r="B5" s="4" t="s">
        <v>109</v>
      </c>
      <c r="C5" s="25">
        <v>2415</v>
      </c>
      <c r="D5" s="37">
        <v>39848</v>
      </c>
      <c r="E5" s="4" t="s">
        <v>118</v>
      </c>
      <c r="F5" s="16">
        <f t="shared" ref="F5:F10" si="0">_xlfn.RANK.EQ(D5,$D$4:$D$10)</f>
        <v>1</v>
      </c>
    </row>
    <row r="6" spans="1:6" x14ac:dyDescent="0.3">
      <c r="A6" s="28"/>
      <c r="B6" s="4" t="s">
        <v>106</v>
      </c>
      <c r="C6" s="25">
        <v>1988</v>
      </c>
      <c r="D6" s="37">
        <v>33796</v>
      </c>
      <c r="E6" s="4" t="s">
        <v>118</v>
      </c>
      <c r="F6" s="16">
        <f t="shared" si="0"/>
        <v>2</v>
      </c>
    </row>
    <row r="7" spans="1:6" x14ac:dyDescent="0.3">
      <c r="A7" s="28" t="s">
        <v>104</v>
      </c>
      <c r="B7" s="4" t="s">
        <v>112</v>
      </c>
      <c r="C7" s="25">
        <v>1679</v>
      </c>
      <c r="D7" s="37">
        <v>6044</v>
      </c>
      <c r="E7" s="4" t="s">
        <v>119</v>
      </c>
      <c r="F7" s="16">
        <f t="shared" si="0"/>
        <v>5</v>
      </c>
    </row>
    <row r="8" spans="1:6" x14ac:dyDescent="0.3">
      <c r="A8" s="28"/>
      <c r="B8" s="4" t="s">
        <v>113</v>
      </c>
      <c r="C8" s="25">
        <v>2376</v>
      </c>
      <c r="D8" s="37">
        <v>9029</v>
      </c>
      <c r="E8" s="4" t="s">
        <v>119</v>
      </c>
      <c r="F8" s="16">
        <f t="shared" si="0"/>
        <v>4</v>
      </c>
    </row>
    <row r="9" spans="1:6" x14ac:dyDescent="0.3">
      <c r="A9" s="28" t="s">
        <v>107</v>
      </c>
      <c r="B9" s="4" t="s">
        <v>110</v>
      </c>
      <c r="C9" s="25">
        <v>2571</v>
      </c>
      <c r="D9" s="37">
        <v>5142</v>
      </c>
      <c r="E9" s="4" t="s">
        <v>120</v>
      </c>
      <c r="F9" s="16">
        <f t="shared" si="0"/>
        <v>6</v>
      </c>
    </row>
    <row r="10" spans="1:6" ht="17.25" thickBot="1" x14ac:dyDescent="0.35">
      <c r="A10" s="29"/>
      <c r="B10" s="17" t="s">
        <v>111</v>
      </c>
      <c r="C10" s="26">
        <v>1864</v>
      </c>
      <c r="D10" s="38">
        <v>4474</v>
      </c>
      <c r="E10" s="17" t="s">
        <v>120</v>
      </c>
      <c r="F10" s="18">
        <f t="shared" si="0"/>
        <v>7</v>
      </c>
    </row>
  </sheetData>
  <mergeCells count="4">
    <mergeCell ref="A1:F1"/>
    <mergeCell ref="A9:A10"/>
    <mergeCell ref="A7:A8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H29" sqref="H29"/>
    </sheetView>
  </sheetViews>
  <sheetFormatPr defaultRowHeight="16.5" x14ac:dyDescent="0.3"/>
  <cols>
    <col min="1" max="1" width="3.625" customWidth="1"/>
  </cols>
  <sheetData>
    <row r="1" spans="2:8" x14ac:dyDescent="0.3">
      <c r="B1" t="s">
        <v>121</v>
      </c>
    </row>
    <row r="3" spans="2:8" x14ac:dyDescent="0.3">
      <c r="B3" t="s">
        <v>212</v>
      </c>
      <c r="C3" t="s">
        <v>213</v>
      </c>
      <c r="D3" t="s">
        <v>214</v>
      </c>
      <c r="E3" t="s">
        <v>215</v>
      </c>
      <c r="F3" t="s">
        <v>216</v>
      </c>
      <c r="G3" t="s">
        <v>217</v>
      </c>
      <c r="H3" t="s">
        <v>218</v>
      </c>
    </row>
    <row r="4" spans="2:8" x14ac:dyDescent="0.3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3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3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3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3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3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3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3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3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3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opLeftCell="A7" workbookViewId="0">
      <selection activeCell="D28" sqref="D28"/>
    </sheetView>
  </sheetViews>
  <sheetFormatPr defaultRowHeight="16.5" x14ac:dyDescent="0.3"/>
  <cols>
    <col min="1" max="1" width="10.375" bestFit="1" customWidth="1"/>
    <col min="8" max="8" width="8.625" customWidth="1"/>
    <col min="10" max="10" width="10.375" bestFit="1" customWidth="1"/>
  </cols>
  <sheetData>
    <row r="1" spans="1:10" x14ac:dyDescent="0.3">
      <c r="A1" t="s">
        <v>1</v>
      </c>
      <c r="B1" s="5" t="s">
        <v>7</v>
      </c>
      <c r="G1" t="s">
        <v>17</v>
      </c>
      <c r="H1" s="5" t="s">
        <v>52</v>
      </c>
    </row>
    <row r="2" spans="1:10" x14ac:dyDescent="0.3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3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IF(_xlfn.RANK.EQ(I3,$I$3:$I$11)&lt;=3,"국가대표",IF(_xlfn.RANK.EQ(I3,$I$3:$I$11)&lt;=6,"상비군",""))</f>
        <v>상비군</v>
      </c>
    </row>
    <row r="4" spans="1:10" x14ac:dyDescent="0.3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IF(_xlfn.RANK.EQ(I4,$I$3:$I$11)&lt;=3,"국가대표",IF(_xlfn.RANK.EQ(I4,$I$3:$I$11)&lt;=6,"상비군",""))</f>
        <v>국가대표</v>
      </c>
    </row>
    <row r="5" spans="1:10" x14ac:dyDescent="0.3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3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3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3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3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3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3">
      <c r="A11" s="30" t="s">
        <v>6</v>
      </c>
      <c r="B11" s="31"/>
      <c r="C11" s="31"/>
      <c r="D11" s="32"/>
      <c r="E11" s="4">
        <f>INT(_xlfn.MODE.SNGL($C$3:$C$10))</f>
        <v>85</v>
      </c>
      <c r="G11" s="4" t="s">
        <v>63</v>
      </c>
      <c r="H11" s="4">
        <v>26</v>
      </c>
      <c r="I11" s="4">
        <v>386</v>
      </c>
      <c r="J11" s="4" t="str">
        <f t="shared" si="1"/>
        <v/>
      </c>
    </row>
    <row r="13" spans="1:10" x14ac:dyDescent="0.3">
      <c r="A13" t="s">
        <v>18</v>
      </c>
      <c r="B13" s="5" t="s">
        <v>187</v>
      </c>
      <c r="F13" t="s">
        <v>35</v>
      </c>
      <c r="G13" s="5" t="s">
        <v>65</v>
      </c>
    </row>
    <row r="14" spans="1:10" x14ac:dyDescent="0.3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3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UPPER(LEFT(H15,3))&amp;"-"&amp;RIGHT(G15,2)&amp;"-"&amp;UPPER(LEFT(I15,2))</f>
        <v>HIH-20-DA</v>
      </c>
    </row>
    <row r="16" spans="1:10" x14ac:dyDescent="0.3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UPPER(LEFT(H16,3))&amp;"-"&amp;RIGHT(G16,2)&amp;"-"&amp;UPPER(LEFT(I16,2))</f>
        <v>IDE-24-NA</v>
      </c>
    </row>
    <row r="17" spans="1:10" x14ac:dyDescent="0.3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3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3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3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3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3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3">
      <c r="A23" s="7" t="s">
        <v>23</v>
      </c>
      <c r="B23" s="4">
        <f>TRUNC(SUMIF($C$15:$C$21,A23,$D$15:$D$21)/SUM($D$15:$D$21)*100)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3">
      <c r="A24" s="7" t="s">
        <v>24</v>
      </c>
      <c r="B24" s="4">
        <f>TRUNC(SUMIF($C$15:$C$21,A24,$D$15:$D$21)/SUM($D$15:$D$21)*100)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3">
      <c r="A26" t="s">
        <v>36</v>
      </c>
      <c r="B26" s="5" t="s">
        <v>37</v>
      </c>
    </row>
    <row r="27" spans="1:10" x14ac:dyDescent="0.3">
      <c r="A27" s="4" t="s">
        <v>38</v>
      </c>
      <c r="B27" s="4" t="s">
        <v>48</v>
      </c>
      <c r="C27" s="7" t="s">
        <v>50</v>
      </c>
      <c r="E27" s="35" t="s">
        <v>51</v>
      </c>
      <c r="F27" s="35"/>
      <c r="G27" s="35"/>
    </row>
    <row r="28" spans="1:10" x14ac:dyDescent="0.3">
      <c r="A28" s="4" t="s">
        <v>39</v>
      </c>
      <c r="B28" s="4">
        <v>268</v>
      </c>
      <c r="C28" s="4">
        <f>ROUNDDOWN(B28*(1-VLOOKUP(B28,$E$29:$G$33,3)),1)</f>
        <v>246.5</v>
      </c>
      <c r="E28" s="33" t="s">
        <v>48</v>
      </c>
      <c r="F28" s="34"/>
      <c r="G28" s="4" t="s">
        <v>49</v>
      </c>
    </row>
    <row r="29" spans="1:10" x14ac:dyDescent="0.3">
      <c r="A29" s="4" t="s">
        <v>40</v>
      </c>
      <c r="B29" s="4">
        <v>135</v>
      </c>
      <c r="C29" s="4">
        <f t="shared" ref="C29:C36" si="3">ROUNDDOWN(B29*(1-VLOOKUP(B29,$E$29:$G$33,3)),1)</f>
        <v>128.19999999999999</v>
      </c>
      <c r="E29" s="10">
        <v>0</v>
      </c>
      <c r="F29" s="11">
        <v>100</v>
      </c>
      <c r="G29" s="12">
        <v>0.02</v>
      </c>
    </row>
    <row r="30" spans="1:10" x14ac:dyDescent="0.3">
      <c r="A30" s="4" t="s">
        <v>41</v>
      </c>
      <c r="B30" s="4">
        <v>422</v>
      </c>
      <c r="C30" s="4">
        <f t="shared" si="3"/>
        <v>358.7</v>
      </c>
      <c r="E30" s="10">
        <v>100</v>
      </c>
      <c r="F30" s="11">
        <v>200</v>
      </c>
      <c r="G30" s="12">
        <v>0.05</v>
      </c>
    </row>
    <row r="31" spans="1:10" x14ac:dyDescent="0.3">
      <c r="A31" s="4" t="s">
        <v>42</v>
      </c>
      <c r="B31" s="4">
        <v>92</v>
      </c>
      <c r="C31" s="4">
        <f t="shared" si="3"/>
        <v>90.1</v>
      </c>
      <c r="E31" s="10">
        <v>200</v>
      </c>
      <c r="F31" s="11">
        <v>300</v>
      </c>
      <c r="G31" s="12">
        <v>0.08</v>
      </c>
    </row>
    <row r="32" spans="1:10" x14ac:dyDescent="0.3">
      <c r="A32" s="4" t="s">
        <v>43</v>
      </c>
      <c r="B32" s="4">
        <v>371</v>
      </c>
      <c r="C32" s="4">
        <f t="shared" si="3"/>
        <v>326.39999999999998</v>
      </c>
      <c r="E32" s="10">
        <v>300</v>
      </c>
      <c r="F32" s="11">
        <v>400</v>
      </c>
      <c r="G32" s="12">
        <v>0.12</v>
      </c>
    </row>
    <row r="33" spans="1:7" x14ac:dyDescent="0.3">
      <c r="A33" s="4" t="s">
        <v>44</v>
      </c>
      <c r="B33" s="4">
        <v>293</v>
      </c>
      <c r="C33" s="4">
        <f t="shared" si="3"/>
        <v>269.5</v>
      </c>
      <c r="E33" s="10">
        <v>400</v>
      </c>
      <c r="F33" s="4"/>
      <c r="G33" s="12">
        <v>0.15</v>
      </c>
    </row>
    <row r="34" spans="1:7" x14ac:dyDescent="0.3">
      <c r="A34" s="4" t="s">
        <v>45</v>
      </c>
      <c r="B34" s="4">
        <v>409</v>
      </c>
      <c r="C34" s="4">
        <f t="shared" si="3"/>
        <v>347.6</v>
      </c>
    </row>
    <row r="35" spans="1:7" x14ac:dyDescent="0.3">
      <c r="A35" s="4" t="s">
        <v>46</v>
      </c>
      <c r="B35" s="4">
        <v>323</v>
      </c>
      <c r="C35" s="4">
        <f t="shared" si="3"/>
        <v>284.2</v>
      </c>
    </row>
    <row r="36" spans="1:7" x14ac:dyDescent="0.3">
      <c r="A36" s="4" t="s">
        <v>47</v>
      </c>
      <c r="B36" s="4">
        <v>256</v>
      </c>
      <c r="C36" s="4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C1:I23"/>
  <sheetViews>
    <sheetView workbookViewId="0">
      <selection activeCell="J20" sqref="J20"/>
    </sheetView>
  </sheetViews>
  <sheetFormatPr defaultRowHeight="16.5" outlineLevelRow="3" x14ac:dyDescent="0.3"/>
  <cols>
    <col min="4" max="4" width="10.375" bestFit="1" customWidth="1"/>
    <col min="9" max="9" width="11.625" bestFit="1" customWidth="1"/>
  </cols>
  <sheetData>
    <row r="1" spans="3:9" ht="20.25" x14ac:dyDescent="0.3">
      <c r="C1" s="36" t="s">
        <v>137</v>
      </c>
      <c r="D1" s="36"/>
      <c r="E1" s="36"/>
      <c r="F1" s="36"/>
      <c r="G1" s="36"/>
      <c r="H1" s="36"/>
      <c r="I1" s="36"/>
    </row>
    <row r="3" spans="3:9" x14ac:dyDescent="0.3">
      <c r="C3" s="4" t="s">
        <v>138</v>
      </c>
      <c r="D3" s="4" t="s">
        <v>142</v>
      </c>
      <c r="E3" s="4" t="s">
        <v>143</v>
      </c>
      <c r="F3" s="4" t="s">
        <v>144</v>
      </c>
      <c r="G3" s="4" t="s">
        <v>145</v>
      </c>
      <c r="H3" s="4" t="s">
        <v>146</v>
      </c>
      <c r="I3" s="4" t="s">
        <v>147</v>
      </c>
    </row>
    <row r="4" spans="3:9" outlineLevel="3" x14ac:dyDescent="0.3">
      <c r="C4" s="4" t="s">
        <v>141</v>
      </c>
      <c r="D4" s="4" t="s">
        <v>157</v>
      </c>
      <c r="E4" s="13">
        <v>6700</v>
      </c>
      <c r="F4" s="13">
        <v>2425</v>
      </c>
      <c r="G4" s="13">
        <v>2536</v>
      </c>
      <c r="H4" s="13">
        <v>2148</v>
      </c>
      <c r="I4" s="13">
        <f>SUM(F4:H4)*E4</f>
        <v>47630300</v>
      </c>
    </row>
    <row r="5" spans="3:9" outlineLevel="3" x14ac:dyDescent="0.3">
      <c r="C5" s="4" t="s">
        <v>141</v>
      </c>
      <c r="D5" s="4" t="s">
        <v>158</v>
      </c>
      <c r="E5" s="13">
        <v>8200</v>
      </c>
      <c r="F5" s="13">
        <v>2436</v>
      </c>
      <c r="G5" s="13">
        <v>2674</v>
      </c>
      <c r="H5" s="13">
        <v>2576</v>
      </c>
      <c r="I5" s="13">
        <f>SUM(F5:H5)*E5</f>
        <v>63025200</v>
      </c>
    </row>
    <row r="6" spans="3:9" outlineLevel="3" x14ac:dyDescent="0.3">
      <c r="C6" s="4" t="s">
        <v>141</v>
      </c>
      <c r="D6" s="4" t="s">
        <v>156</v>
      </c>
      <c r="E6" s="13">
        <v>7000</v>
      </c>
      <c r="F6" s="13">
        <v>1571</v>
      </c>
      <c r="G6" s="13">
        <v>1671</v>
      </c>
      <c r="H6" s="13">
        <v>1425</v>
      </c>
      <c r="I6" s="13">
        <f>SUM(F6:H6)*E6</f>
        <v>32669000</v>
      </c>
    </row>
    <row r="7" spans="3:9" outlineLevel="2" x14ac:dyDescent="0.3">
      <c r="C7" s="19" t="s">
        <v>226</v>
      </c>
      <c r="D7" s="4"/>
      <c r="E7" s="13"/>
      <c r="F7" s="13">
        <f>SUBTOTAL(9,F4:F6)</f>
        <v>6432</v>
      </c>
      <c r="G7" s="13">
        <f>SUBTOTAL(9,G4:G6)</f>
        <v>6881</v>
      </c>
      <c r="H7" s="13">
        <f>SUBTOTAL(9,H4:H6)</f>
        <v>6149</v>
      </c>
      <c r="I7" s="13"/>
    </row>
    <row r="8" spans="3:9" outlineLevel="1" x14ac:dyDescent="0.3">
      <c r="C8" s="19" t="s">
        <v>221</v>
      </c>
      <c r="D8" s="4"/>
      <c r="E8" s="13"/>
      <c r="F8" s="13"/>
      <c r="G8" s="13"/>
      <c r="H8" s="13"/>
      <c r="I8" s="13">
        <f>SUBTOTAL(4,I4:I6)</f>
        <v>63025200</v>
      </c>
    </row>
    <row r="9" spans="3:9" outlineLevel="3" x14ac:dyDescent="0.3">
      <c r="C9" s="4" t="s">
        <v>139</v>
      </c>
      <c r="D9" s="4" t="s">
        <v>148</v>
      </c>
      <c r="E9" s="13">
        <v>12000</v>
      </c>
      <c r="F9" s="13">
        <v>2435</v>
      </c>
      <c r="G9" s="13">
        <v>2019</v>
      </c>
      <c r="H9" s="13">
        <v>2367</v>
      </c>
      <c r="I9" s="13">
        <f>SUM(F9:H9)*E9</f>
        <v>81852000</v>
      </c>
    </row>
    <row r="10" spans="3:9" outlineLevel="3" x14ac:dyDescent="0.3">
      <c r="C10" s="4" t="s">
        <v>139</v>
      </c>
      <c r="D10" s="4" t="s">
        <v>151</v>
      </c>
      <c r="E10" s="13">
        <v>11000</v>
      </c>
      <c r="F10" s="13">
        <v>1385</v>
      </c>
      <c r="G10" s="13">
        <v>1175</v>
      </c>
      <c r="H10" s="13">
        <v>867</v>
      </c>
      <c r="I10" s="13">
        <f>SUM(F10:H10)*E10</f>
        <v>37697000</v>
      </c>
    </row>
    <row r="11" spans="3:9" outlineLevel="3" x14ac:dyDescent="0.3">
      <c r="C11" s="4" t="s">
        <v>139</v>
      </c>
      <c r="D11" s="4" t="s">
        <v>149</v>
      </c>
      <c r="E11" s="13">
        <v>10600</v>
      </c>
      <c r="F11" s="13">
        <v>2307</v>
      </c>
      <c r="G11" s="13">
        <v>2551</v>
      </c>
      <c r="H11" s="13">
        <v>1968</v>
      </c>
      <c r="I11" s="13">
        <f>SUM(F11:H11)*E11</f>
        <v>72355600</v>
      </c>
    </row>
    <row r="12" spans="3:9" outlineLevel="3" x14ac:dyDescent="0.3">
      <c r="C12" s="4" t="s">
        <v>139</v>
      </c>
      <c r="D12" s="4" t="s">
        <v>150</v>
      </c>
      <c r="E12" s="13">
        <v>9500</v>
      </c>
      <c r="F12" s="13">
        <v>1395</v>
      </c>
      <c r="G12" s="13">
        <v>1569</v>
      </c>
      <c r="H12" s="13">
        <v>1275</v>
      </c>
      <c r="I12" s="13">
        <f>SUM(F12:H12)*E12</f>
        <v>40270500</v>
      </c>
    </row>
    <row r="13" spans="3:9" outlineLevel="2" x14ac:dyDescent="0.3">
      <c r="C13" s="19" t="s">
        <v>225</v>
      </c>
      <c r="D13" s="4"/>
      <c r="E13" s="13"/>
      <c r="F13" s="13">
        <f>SUBTOTAL(9,F9:F12)</f>
        <v>7522</v>
      </c>
      <c r="G13" s="13">
        <f>SUBTOTAL(9,G9:G12)</f>
        <v>7314</v>
      </c>
      <c r="H13" s="13">
        <f>SUBTOTAL(9,H9:H12)</f>
        <v>6477</v>
      </c>
      <c r="I13" s="13"/>
    </row>
    <row r="14" spans="3:9" outlineLevel="1" x14ac:dyDescent="0.3">
      <c r="C14" s="19" t="s">
        <v>220</v>
      </c>
      <c r="D14" s="4"/>
      <c r="E14" s="13"/>
      <c r="F14" s="13"/>
      <c r="G14" s="13"/>
      <c r="H14" s="13"/>
      <c r="I14" s="13">
        <f>SUBTOTAL(4,I9:I12)</f>
        <v>81852000</v>
      </c>
    </row>
    <row r="15" spans="3:9" outlineLevel="3" x14ac:dyDescent="0.3">
      <c r="C15" s="4" t="s">
        <v>140</v>
      </c>
      <c r="D15" s="4" t="s">
        <v>153</v>
      </c>
      <c r="E15" s="13">
        <v>19200</v>
      </c>
      <c r="F15" s="13">
        <v>1153</v>
      </c>
      <c r="G15" s="13">
        <v>1084</v>
      </c>
      <c r="H15" s="13">
        <v>968</v>
      </c>
      <c r="I15" s="13">
        <f>SUM(F15:H15)*E15</f>
        <v>61536000</v>
      </c>
    </row>
    <row r="16" spans="3:9" outlineLevel="3" x14ac:dyDescent="0.3">
      <c r="C16" s="4" t="s">
        <v>140</v>
      </c>
      <c r="D16" s="4" t="s">
        <v>154</v>
      </c>
      <c r="E16" s="13">
        <v>20000</v>
      </c>
      <c r="F16" s="13">
        <v>1368</v>
      </c>
      <c r="G16" s="13">
        <v>1068</v>
      </c>
      <c r="H16" s="13">
        <v>1456</v>
      </c>
      <c r="I16" s="13">
        <f>SUM(F16:H16)*E16</f>
        <v>77840000</v>
      </c>
    </row>
    <row r="17" spans="3:9" outlineLevel="3" x14ac:dyDescent="0.3">
      <c r="C17" s="4" t="s">
        <v>140</v>
      </c>
      <c r="D17" s="4" t="s">
        <v>155</v>
      </c>
      <c r="E17" s="13">
        <v>16700</v>
      </c>
      <c r="F17" s="13">
        <v>1569</v>
      </c>
      <c r="G17" s="13">
        <v>1239</v>
      </c>
      <c r="H17" s="13">
        <v>1458</v>
      </c>
      <c r="I17" s="13">
        <f>SUM(F17:H17)*E17</f>
        <v>71242200</v>
      </c>
    </row>
    <row r="18" spans="3:9" outlineLevel="3" x14ac:dyDescent="0.3">
      <c r="C18" s="4" t="s">
        <v>140</v>
      </c>
      <c r="D18" s="4" t="s">
        <v>159</v>
      </c>
      <c r="E18" s="13">
        <v>18300</v>
      </c>
      <c r="F18" s="13">
        <v>1667</v>
      </c>
      <c r="G18" s="13">
        <v>1827</v>
      </c>
      <c r="H18" s="13">
        <v>1368</v>
      </c>
      <c r="I18" s="13">
        <f>SUM(F18:H18)*E18</f>
        <v>88974600</v>
      </c>
    </row>
    <row r="19" spans="3:9" outlineLevel="3" x14ac:dyDescent="0.3">
      <c r="C19" s="4" t="s">
        <v>140</v>
      </c>
      <c r="D19" s="4" t="s">
        <v>152</v>
      </c>
      <c r="E19" s="13">
        <v>16100</v>
      </c>
      <c r="F19" s="13">
        <v>2207</v>
      </c>
      <c r="G19" s="13">
        <v>2045</v>
      </c>
      <c r="H19" s="13">
        <v>1866</v>
      </c>
      <c r="I19" s="13">
        <f>SUM(F19:H19)*E19</f>
        <v>98499800</v>
      </c>
    </row>
    <row r="20" spans="3:9" outlineLevel="2" x14ac:dyDescent="0.3">
      <c r="C20" s="24" t="s">
        <v>224</v>
      </c>
      <c r="D20" s="1"/>
      <c r="E20" s="14"/>
      <c r="F20" s="14">
        <f>SUBTOTAL(9,F15:F19)</f>
        <v>7964</v>
      </c>
      <c r="G20" s="14">
        <f>SUBTOTAL(9,G15:G19)</f>
        <v>7263</v>
      </c>
      <c r="H20" s="14">
        <f>SUBTOTAL(9,H15:H19)</f>
        <v>7116</v>
      </c>
      <c r="I20" s="14"/>
    </row>
    <row r="21" spans="3:9" outlineLevel="1" x14ac:dyDescent="0.3">
      <c r="C21" s="24" t="s">
        <v>219</v>
      </c>
      <c r="D21" s="1"/>
      <c r="E21" s="14"/>
      <c r="F21" s="14"/>
      <c r="G21" s="14"/>
      <c r="H21" s="14"/>
      <c r="I21" s="14">
        <f>SUBTOTAL(4,I15:I19)</f>
        <v>98499800</v>
      </c>
    </row>
    <row r="22" spans="3:9" x14ac:dyDescent="0.3">
      <c r="C22" s="24" t="s">
        <v>223</v>
      </c>
      <c r="D22" s="1"/>
      <c r="E22" s="14"/>
      <c r="F22" s="14">
        <f>SUBTOTAL(9,F4:F19)</f>
        <v>21918</v>
      </c>
      <c r="G22" s="14">
        <f>SUBTOTAL(9,G4:G19)</f>
        <v>21458</v>
      </c>
      <c r="H22" s="14">
        <f>SUBTOTAL(9,H4:H19)</f>
        <v>19742</v>
      </c>
      <c r="I22" s="14"/>
    </row>
    <row r="23" spans="3:9" x14ac:dyDescent="0.3">
      <c r="C23" s="24" t="s">
        <v>222</v>
      </c>
      <c r="D23" s="1"/>
      <c r="E23" s="14"/>
      <c r="F23" s="14"/>
      <c r="G23" s="14"/>
      <c r="H23" s="14"/>
      <c r="I23" s="14">
        <f>SUBTOTAL(4,I4:I19)</f>
        <v>98499800</v>
      </c>
    </row>
  </sheetData>
  <sortState xmlns:xlrd2="http://schemas.microsoft.com/office/spreadsheetml/2017/richdata2" ref="C4:I19">
    <sortCondition descending="1" ref="C4:C19"/>
  </sortState>
  <mergeCells count="1">
    <mergeCell ref="C1:I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J16" sqref="J16"/>
    </sheetView>
  </sheetViews>
  <sheetFormatPr defaultRowHeight="16.5" x14ac:dyDescent="0.3"/>
  <sheetData>
    <row r="1" spans="1:9" x14ac:dyDescent="0.3">
      <c r="A1" s="5" t="s">
        <v>122</v>
      </c>
      <c r="F1" s="5" t="s">
        <v>134</v>
      </c>
    </row>
    <row r="2" spans="1:9" x14ac:dyDescent="0.3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3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3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3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3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3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3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3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3">
      <c r="A11" s="5" t="s">
        <v>135</v>
      </c>
      <c r="F11" s="5" t="s">
        <v>136</v>
      </c>
    </row>
    <row r="12" spans="1:9" x14ac:dyDescent="0.3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3">
      <c r="A13" s="4" t="s">
        <v>124</v>
      </c>
      <c r="B13" s="13">
        <v>935</v>
      </c>
      <c r="C13" s="13">
        <v>2855</v>
      </c>
      <c r="D13" s="13">
        <v>2768</v>
      </c>
      <c r="F13" s="4" t="s">
        <v>228</v>
      </c>
      <c r="G13" s="20">
        <v>8283</v>
      </c>
      <c r="H13" s="20">
        <v>19699</v>
      </c>
      <c r="I13" s="20">
        <v>22999</v>
      </c>
    </row>
    <row r="14" spans="1:9" x14ac:dyDescent="0.3">
      <c r="A14" s="4" t="s">
        <v>125</v>
      </c>
      <c r="B14" s="13">
        <v>804</v>
      </c>
      <c r="C14" s="13">
        <v>1864</v>
      </c>
      <c r="D14" s="13">
        <v>2024</v>
      </c>
      <c r="F14" s="4" t="s">
        <v>229</v>
      </c>
      <c r="G14" s="20">
        <v>10159</v>
      </c>
      <c r="H14" s="20">
        <v>21450</v>
      </c>
      <c r="I14" s="20">
        <v>23531</v>
      </c>
    </row>
    <row r="15" spans="1:9" x14ac:dyDescent="0.3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3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3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3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3">
      <c r="A19" s="4" t="s">
        <v>130</v>
      </c>
      <c r="B19" s="13">
        <v>1027</v>
      </c>
      <c r="C19" s="13">
        <v>1308</v>
      </c>
      <c r="D19" s="13">
        <v>2634</v>
      </c>
    </row>
  </sheetData>
  <dataConsolidate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K29" sqref="K29"/>
    </sheetView>
  </sheetViews>
  <sheetFormatPr defaultRowHeight="16.5" x14ac:dyDescent="0.3"/>
  <cols>
    <col min="2" max="7" width="7.125" customWidth="1"/>
  </cols>
  <sheetData>
    <row r="1" spans="1:8" ht="20.25" x14ac:dyDescent="0.3">
      <c r="A1" s="36" t="s">
        <v>162</v>
      </c>
      <c r="B1" s="36"/>
      <c r="C1" s="36"/>
      <c r="D1" s="36"/>
      <c r="E1" s="36"/>
      <c r="F1" s="36"/>
      <c r="G1" s="36"/>
      <c r="H1" s="36"/>
    </row>
    <row r="3" spans="1:8" x14ac:dyDescent="0.3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3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3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3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3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3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3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3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tabSelected="1" workbookViewId="0">
      <selection activeCell="J16" sqref="J16"/>
    </sheetView>
  </sheetViews>
  <sheetFormatPr defaultRowHeight="16.5" x14ac:dyDescent="0.3"/>
  <cols>
    <col min="5" max="5" width="9.875" bestFit="1" customWidth="1"/>
  </cols>
  <sheetData>
    <row r="1" spans="1:5" ht="20.25" x14ac:dyDescent="0.3">
      <c r="A1" s="36" t="s">
        <v>174</v>
      </c>
      <c r="B1" s="36"/>
      <c r="C1" s="36"/>
      <c r="D1" s="36"/>
      <c r="E1" s="36"/>
    </row>
    <row r="3" spans="1:5" x14ac:dyDescent="0.3">
      <c r="A3" s="4" t="s">
        <v>175</v>
      </c>
      <c r="B3" s="4" t="s">
        <v>179</v>
      </c>
      <c r="C3" s="4" t="s">
        <v>176</v>
      </c>
      <c r="D3" s="4" t="s">
        <v>177</v>
      </c>
      <c r="E3" s="4" t="s">
        <v>178</v>
      </c>
    </row>
    <row r="4" spans="1:5" x14ac:dyDescent="0.3">
      <c r="A4" s="4" t="s">
        <v>182</v>
      </c>
      <c r="B4" s="4" t="s">
        <v>180</v>
      </c>
      <c r="C4" s="15">
        <v>5100</v>
      </c>
      <c r="D4" s="15">
        <v>5300</v>
      </c>
      <c r="E4" s="15">
        <v>795000</v>
      </c>
    </row>
    <row r="5" spans="1:5" x14ac:dyDescent="0.3">
      <c r="A5" s="4" t="s">
        <v>183</v>
      </c>
      <c r="B5" s="4" t="s">
        <v>181</v>
      </c>
      <c r="C5" s="15">
        <v>5500</v>
      </c>
      <c r="D5" s="15">
        <v>5250</v>
      </c>
      <c r="E5" s="15">
        <v>788000</v>
      </c>
    </row>
    <row r="6" spans="1:5" x14ac:dyDescent="0.3">
      <c r="A6" s="4" t="s">
        <v>184</v>
      </c>
      <c r="B6" s="4" t="s">
        <v>180</v>
      </c>
      <c r="C6" s="15">
        <v>4300</v>
      </c>
      <c r="D6" s="15">
        <v>4200</v>
      </c>
      <c r="E6" s="15">
        <v>630000</v>
      </c>
    </row>
    <row r="7" spans="1:5" x14ac:dyDescent="0.3">
      <c r="A7" s="4" t="s">
        <v>185</v>
      </c>
      <c r="B7" s="4" t="s">
        <v>181</v>
      </c>
      <c r="C7" s="15">
        <v>4700</v>
      </c>
      <c r="D7" s="15">
        <v>5100</v>
      </c>
      <c r="E7" s="15">
        <v>765000</v>
      </c>
    </row>
    <row r="8" spans="1:5" x14ac:dyDescent="0.3">
      <c r="A8" s="4" t="s">
        <v>11</v>
      </c>
      <c r="B8" s="4" t="s">
        <v>181</v>
      </c>
      <c r="C8" s="15">
        <v>5100</v>
      </c>
      <c r="D8" s="15">
        <v>5650</v>
      </c>
      <c r="E8" s="15">
        <v>848000</v>
      </c>
    </row>
    <row r="9" spans="1:5" x14ac:dyDescent="0.3">
      <c r="A9" s="4" t="s">
        <v>186</v>
      </c>
      <c r="B9" s="4" t="s">
        <v>180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2025-02-05T04:40:07Z</dcterms:created>
  <dcterms:modified xsi:type="dcterms:W3CDTF">2026-10-24T13:22:28Z</dcterms:modified>
</cp:coreProperties>
</file>