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410c3b7fcc4bc7c/Desktop/대학교/컴활 2급 실기/길벗컴활2급통합/기출/"/>
    </mc:Choice>
  </mc:AlternateContent>
  <xr:revisionPtr revIDLastSave="140" documentId="13_ncr:1_{4FC4C8A6-B884-4B0F-9189-7F3B563AEDD5}" xr6:coauthVersionLast="47" xr6:coauthVersionMax="47" xr10:uidLastSave="{1E6C37D1-26FE-4F11-B910-EB6778B13BA9}"/>
  <bookViews>
    <workbookView xWindow="-120" yWindow="-120" windowWidth="29040" windowHeight="15720" activeTab="7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SUM" hidden="1" xlm="1">#NAME?</definedName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7" l="1"/>
  <c r="H6" i="7"/>
  <c r="H7" i="7"/>
  <c r="H8" i="7"/>
  <c r="H9" i="7"/>
  <c r="H10" i="7"/>
  <c r="H4" i="7"/>
  <c r="F20" i="5"/>
  <c r="E20" i="5"/>
  <c r="D20" i="5"/>
  <c r="F13" i="5"/>
  <c r="E13" i="5"/>
  <c r="D13" i="5"/>
  <c r="F7" i="5"/>
  <c r="F22" i="5" s="1"/>
  <c r="E7" i="5"/>
  <c r="E22" i="5" s="1"/>
  <c r="D7" i="5"/>
  <c r="D22" i="5" s="1"/>
  <c r="C29" i="4"/>
  <c r="C30" i="4"/>
  <c r="C31" i="4"/>
  <c r="C32" i="4"/>
  <c r="C33" i="4"/>
  <c r="C34" i="4"/>
  <c r="C35" i="4"/>
  <c r="C36" i="4"/>
  <c r="C28" i="4"/>
  <c r="J16" i="4"/>
  <c r="J17" i="4"/>
  <c r="J18" i="4"/>
  <c r="J19" i="4"/>
  <c r="J20" i="4"/>
  <c r="J21" i="4"/>
  <c r="J22" i="4"/>
  <c r="J23" i="4"/>
  <c r="J24" i="4"/>
  <c r="J15" i="4"/>
  <c r="B24" i="4"/>
  <c r="B23" i="4"/>
  <c r="J4" i="4"/>
  <c r="J5" i="4"/>
  <c r="J6" i="4"/>
  <c r="J7" i="4"/>
  <c r="J8" i="4"/>
  <c r="J9" i="4"/>
  <c r="J10" i="4"/>
  <c r="J11" i="4"/>
  <c r="J3" i="4"/>
  <c r="E11" i="4"/>
  <c r="G15" i="5"/>
  <c r="G21" i="5" s="1"/>
  <c r="G4" i="5"/>
  <c r="G16" i="5"/>
  <c r="G17" i="5"/>
  <c r="G18" i="5"/>
  <c r="G10" i="5"/>
  <c r="G5" i="5"/>
  <c r="G11" i="5"/>
  <c r="G12" i="5"/>
  <c r="G19" i="5"/>
  <c r="G6" i="5"/>
  <c r="G9" i="5"/>
  <c r="G14" i="5" s="1"/>
  <c r="G8" i="5" l="1"/>
  <c r="G23" i="5" s="1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<sst xmlns="http://schemas.openxmlformats.org/spreadsheetml/2006/main" count="290" uniqueCount="230">
  <si>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</si>
  <si>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</si>
  <si>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</si>
  <si>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</si>
  <si>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</si>
  <si>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</si>
  <si>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</si>
  <si>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</si>
  <si>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</si>
  <si>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</si>
  <si>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</si>
  <si>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</si>
  <si>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</si>
  <si>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</si>
  <si>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</si>
  <si>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</si>
  <si>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</si>
  <si>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</si>
  <si>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</si>
  <si>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</si>
  <si>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</si>
  <si>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</si>
  <si>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</si>
  <si>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</si>
  <si>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</si>
  <si>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</si>
  <si>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</si>
  <si>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</si>
  <si>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</si>
  <si>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</si>
  <si>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</si>
  <si>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</si>
  <si>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</si>
  <si>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</si>
  <si>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</si>
  <si>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</si>
  <si>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</si>
  <si>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</si>
  <si>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</si>
  <si>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</si>
  <si>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</si>
  <si>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</si>
  <si>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</si>
  <si>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</si>
  <si>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</si>
  <si>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</si>
  <si>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</si>
  <si>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</si>
  <si>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</si>
  <si>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</si>
  <si>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</si>
  <si>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</si>
  <si>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</si>
  <si>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</si>
  <si>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</si>
  <si>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</si>
  <si>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</si>
  <si>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</si>
  <si>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</si>
  <si>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</si>
  <si>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</si>
  <si>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</si>
  <si>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</si>
  <si>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</si>
  <si>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</si>
  <si>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</si>
  <si>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</si>
  <si>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</si>
  <si>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</si>
  <si>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</si>
  <si>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</si>
  <si>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</si>
  <si>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</si>
  <si>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</si>
  <si>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</si>
  <si>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</si>
  <si>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</si>
  <si>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</si>
  <si>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</si>
  <si>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</si>
  <si>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</si>
  <si>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</si>
  <si>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</si>
  <si>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</si>
  <si>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</si>
  <si>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</si>
  <si>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</si>
  <si>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</si>
  <si>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</si>
  <si>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</si>
  <si>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</si>
  <si>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</si>
  <si>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</si>
  <si>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</si>
  <si>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</si>
  <si>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</si>
  <si>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</si>
  <si>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</si>
  <si>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</si>
  <si>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</si>
  <si>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</si>
  <si>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</si>
  <si>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</si>
  <si>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</si>
  <si>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</si>
  <si>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</si>
  <si>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</si>
  <si>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</si>
  <si>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</si>
  <si>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</si>
  <si>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</si>
  <si>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</si>
  <si>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</si>
  <si>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</si>
  <si>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</si>
  <si>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</si>
  <si>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</si>
  <si>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</si>
  <si>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</si>
  <si>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</si>
  <si>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</si>
  <si>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</si>
  <si>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</si>
  <si>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</si>
  <si>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</si>
  <si>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</si>
  <si>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</si>
  <si>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</si>
  <si>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</si>
  <si>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</si>
  <si>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</si>
  <si>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</si>
  <si>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</si>
  <si>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</si>
  <si>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</si>
  <si>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</si>
  <si>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</si>
  <si>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</si>
  <si>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</si>
  <si>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</si>
  <si>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</si>
  <si>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</si>
  <si>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</si>
  <si>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</si>
  <si>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</si>
  <si>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</si>
  <si>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</si>
  <si>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</si>
  <si>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</si>
  <si>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</si>
  <si>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</si>
  <si>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</si>
  <si>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</si>
  <si>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</si>
  <si>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</si>
  <si>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</si>
  <si>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</si>
  <si>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</si>
  <si>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</si>
  <si>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</si>
  <si>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</si>
  <si>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</si>
  <si>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</si>
  <si>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</si>
  <si>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</si>
  <si>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</si>
  <si>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</si>
  <si>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</si>
  <si>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</si>
  <si>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</si>
  <si>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</si>
  <si>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</si>
  <si>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</si>
  <si>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</si>
  <si>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</si>
  <si>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</si>
  <si>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</si>
  <si>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</si>
  <si>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</si>
  <si>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</si>
  <si>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</si>
  <si>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</si>
  <si>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</si>
  <si>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</si>
  <si>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</si>
  <si>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</si>
  <si>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</si>
  <si>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</si>
  <si>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예약코드</t>
    <phoneticPr fontId="1" type="noConversion"/>
  </si>
  <si>
    <t>예약자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</si>
  <si>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</si>
  <si>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</si>
  <si>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</si>
  <si>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</si>
  <si>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</si>
  <si>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예약일자</t>
    <phoneticPr fontId="1" type="noConversion"/>
  </si>
  <si>
    <t>지역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</si>
  <si>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</si>
  <si>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</si>
  <si>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</si>
  <si>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</si>
  <si>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</si>
  <si>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숙박인원</t>
    <phoneticPr fontId="1" type="noConversion"/>
  </si>
  <si>
    <t>요금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</si>
  <si>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</si>
  <si>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</si>
  <si>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</si>
  <si>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</si>
  <si>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</si>
  <si>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</si>
  <si>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</si>
  <si>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</si>
  <si>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</si>
  <si>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</si>
  <si>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</si>
  <si>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</si>
  <si>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</si>
  <si>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</si>
  <si>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</si>
  <si>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</si>
  <si>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</si>
  <si>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</si>
  <si>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</si>
  <si>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</si>
  <si>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</si>
  <si>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</si>
  <si>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</si>
  <si>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</si>
  <si>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*공항</t>
    <phoneticPr fontId="1" type="noConversion"/>
  </si>
  <si>
    <t>*항구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</si>
</sst>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1" formatCode="#,##0&quot;천원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81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1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53-475E-8FEC-DECC009C39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3652623"/>
        <c:axId val="1533652143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1533652143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33652623"/>
        <c:crosses val="max"/>
        <c:crossBetween val="between"/>
      </c:valAx>
      <c:catAx>
        <c:axId val="15336526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3652143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01745BB6-F517-F88F-3577-11AD00BA381E}"/>
            </a:ext>
          </a:extLst>
        </xdr:cNvPr>
        <xdr:cNvSpPr/>
      </xdr:nvSpPr>
      <xdr:spPr>
        <a:xfrm>
          <a:off x="2314575" y="2352675"/>
          <a:ext cx="108585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F9" sqref="F9"/>
    </sheetView>
  </sheetViews>
  <sheetFormatPr defaultRowHeight="16.5" x14ac:dyDescent="0.3"/>
  <cols>
    <col min="3" max="4" width="11.1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188</v>
      </c>
      <c r="B3" s="1" t="s">
        <v>189</v>
      </c>
      <c r="C3" s="1" t="s">
        <v>195</v>
      </c>
      <c r="D3" s="1" t="s">
        <v>196</v>
      </c>
      <c r="E3" s="1" t="s">
        <v>202</v>
      </c>
      <c r="F3" s="1" t="s">
        <v>203</v>
      </c>
    </row>
    <row r="4" spans="1:6" x14ac:dyDescent="0.3">
      <c r="A4" s="1" t="s">
        <v>204</v>
      </c>
      <c r="B4" s="1" t="s">
        <v>190</v>
      </c>
      <c r="C4" s="2">
        <v>45354</v>
      </c>
      <c r="D4" s="1" t="s">
        <v>197</v>
      </c>
      <c r="E4" s="1" t="s">
        <v>209</v>
      </c>
      <c r="F4" s="3">
        <v>240000</v>
      </c>
    </row>
    <row r="5" spans="1:6" x14ac:dyDescent="0.3">
      <c r="A5" s="1" t="s">
        <v>205</v>
      </c>
      <c r="B5" s="1" t="s">
        <v>191</v>
      </c>
      <c r="C5" s="2">
        <v>45359</v>
      </c>
      <c r="D5" s="1" t="s">
        <v>198</v>
      </c>
      <c r="E5" s="1" t="s">
        <v>210</v>
      </c>
      <c r="F5" s="3">
        <v>150000</v>
      </c>
    </row>
    <row r="6" spans="1:6" x14ac:dyDescent="0.3">
      <c r="A6" s="1" t="s">
        <v>206</v>
      </c>
      <c r="B6" s="1" t="s">
        <v>192</v>
      </c>
      <c r="C6" s="2">
        <v>45362</v>
      </c>
      <c r="D6" s="1" t="s">
        <v>199</v>
      </c>
      <c r="E6" s="1" t="s">
        <v>211</v>
      </c>
      <c r="F6" s="3">
        <v>180000</v>
      </c>
    </row>
    <row r="7" spans="1:6" x14ac:dyDescent="0.3">
      <c r="A7" s="1" t="s">
        <v>207</v>
      </c>
      <c r="B7" s="1" t="s">
        <v>193</v>
      </c>
      <c r="C7" s="2">
        <v>45366</v>
      </c>
      <c r="D7" s="1" t="s">
        <v>200</v>
      </c>
      <c r="E7" s="1" t="s">
        <v>212</v>
      </c>
      <c r="F7" s="3">
        <v>300000</v>
      </c>
    </row>
    <row r="8" spans="1:6" x14ac:dyDescent="0.3">
      <c r="A8" s="1" t="s">
        <v>208</v>
      </c>
      <c r="B8" s="1" t="s">
        <v>194</v>
      </c>
      <c r="C8" s="2">
        <v>45373</v>
      </c>
      <c r="D8" s="1" t="s">
        <v>201</v>
      </c>
      <c r="E8" s="1" t="s">
        <v>210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>
      <selection activeCell="G7" sqref="G7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10.625" bestFit="1" customWidth="1"/>
  </cols>
  <sheetData>
    <row r="1" spans="1:6" ht="20.25" x14ac:dyDescent="0.3">
      <c r="A1" s="23" t="s">
        <v>101</v>
      </c>
      <c r="B1" s="23"/>
      <c r="C1" s="23"/>
      <c r="D1" s="23"/>
      <c r="E1" s="23"/>
      <c r="F1" s="23"/>
    </row>
    <row r="2" spans="1:6" ht="17.25" thickBot="1" x14ac:dyDescent="0.35"/>
    <row r="3" spans="1:6" x14ac:dyDescent="0.3">
      <c r="A3" s="26" t="s">
        <v>102</v>
      </c>
      <c r="B3" s="27" t="s">
        <v>105</v>
      </c>
      <c r="C3" s="27" t="s">
        <v>116</v>
      </c>
      <c r="D3" s="27" t="s">
        <v>115</v>
      </c>
      <c r="E3" s="27" t="s">
        <v>114</v>
      </c>
      <c r="F3" s="28" t="s">
        <v>117</v>
      </c>
    </row>
    <row r="4" spans="1:6" x14ac:dyDescent="0.3">
      <c r="A4" s="29" t="s">
        <v>103</v>
      </c>
      <c r="B4" s="4" t="s">
        <v>108</v>
      </c>
      <c r="C4" s="24">
        <v>1532</v>
      </c>
      <c r="D4" s="25">
        <v>22980</v>
      </c>
      <c r="E4" s="4" t="s">
        <v>118</v>
      </c>
      <c r="F4" s="30">
        <f>_xlfn.RANK.EQ(D4,$D$4:$D$10)</f>
        <v>3</v>
      </c>
    </row>
    <row r="5" spans="1:6" x14ac:dyDescent="0.3">
      <c r="A5" s="29"/>
      <c r="B5" s="4" t="s">
        <v>109</v>
      </c>
      <c r="C5" s="24">
        <v>2415</v>
      </c>
      <c r="D5" s="25">
        <v>39848</v>
      </c>
      <c r="E5" s="4" t="s">
        <v>118</v>
      </c>
      <c r="F5" s="30">
        <f t="shared" ref="F5:F10" si="0">_xlfn.RANK.EQ(D5,$D$4:$D$10)</f>
        <v>1</v>
      </c>
    </row>
    <row r="6" spans="1:6" x14ac:dyDescent="0.3">
      <c r="A6" s="29"/>
      <c r="B6" s="4" t="s">
        <v>106</v>
      </c>
      <c r="C6" s="24">
        <v>1988</v>
      </c>
      <c r="D6" s="25">
        <v>33796</v>
      </c>
      <c r="E6" s="4" t="s">
        <v>118</v>
      </c>
      <c r="F6" s="30">
        <f t="shared" si="0"/>
        <v>2</v>
      </c>
    </row>
    <row r="7" spans="1:6" x14ac:dyDescent="0.3">
      <c r="A7" s="29" t="s">
        <v>104</v>
      </c>
      <c r="B7" s="4" t="s">
        <v>112</v>
      </c>
      <c r="C7" s="24">
        <v>1679</v>
      </c>
      <c r="D7" s="25">
        <v>6044</v>
      </c>
      <c r="E7" s="4" t="s">
        <v>119</v>
      </c>
      <c r="F7" s="30">
        <f t="shared" si="0"/>
        <v>5</v>
      </c>
    </row>
    <row r="8" spans="1:6" x14ac:dyDescent="0.3">
      <c r="A8" s="29"/>
      <c r="B8" s="4" t="s">
        <v>113</v>
      </c>
      <c r="C8" s="24">
        <v>2376</v>
      </c>
      <c r="D8" s="25">
        <v>9029</v>
      </c>
      <c r="E8" s="4" t="s">
        <v>119</v>
      </c>
      <c r="F8" s="30">
        <f t="shared" si="0"/>
        <v>4</v>
      </c>
    </row>
    <row r="9" spans="1:6" x14ac:dyDescent="0.3">
      <c r="A9" s="29" t="s">
        <v>107</v>
      </c>
      <c r="B9" s="4" t="s">
        <v>110</v>
      </c>
      <c r="C9" s="24">
        <v>2571</v>
      </c>
      <c r="D9" s="25">
        <v>5142</v>
      </c>
      <c r="E9" s="4" t="s">
        <v>120</v>
      </c>
      <c r="F9" s="30">
        <f t="shared" si="0"/>
        <v>6</v>
      </c>
    </row>
    <row r="10" spans="1:6" ht="17.25" thickBot="1" x14ac:dyDescent="0.35">
      <c r="A10" s="31"/>
      <c r="B10" s="32" t="s">
        <v>111</v>
      </c>
      <c r="C10" s="33">
        <v>1864</v>
      </c>
      <c r="D10" s="34">
        <v>4474</v>
      </c>
      <c r="E10" s="32" t="s">
        <v>120</v>
      </c>
      <c r="F10" s="35">
        <f t="shared" si="0"/>
        <v>7</v>
      </c>
    </row>
  </sheetData>
  <mergeCells count="3">
    <mergeCell ref="A4:A6"/>
    <mergeCell ref="A7:A8"/>
    <mergeCell ref="A9:A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M14" sqref="M14"/>
    </sheetView>
  </sheetViews>
  <sheetFormatPr defaultRowHeight="16.5" x14ac:dyDescent="0.3"/>
  <cols>
    <col min="1" max="1" width="3.625" customWidth="1"/>
  </cols>
  <sheetData>
    <row r="1" spans="2:8" x14ac:dyDescent="0.3">
      <c r="B1" t="s">
        <v>121</v>
      </c>
    </row>
    <row r="3" spans="2:8" x14ac:dyDescent="0.3">
      <c r="B3" t="s">
        <v>213</v>
      </c>
      <c r="C3" t="s">
        <v>214</v>
      </c>
      <c r="D3" t="s">
        <v>215</v>
      </c>
      <c r="E3" t="s">
        <v>216</v>
      </c>
      <c r="F3" t="s">
        <v>217</v>
      </c>
      <c r="G3" t="s">
        <v>218</v>
      </c>
      <c r="H3" t="s">
        <v>219</v>
      </c>
    </row>
    <row r="4" spans="2:8" x14ac:dyDescent="0.3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3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3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3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3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3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3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3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3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3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topLeftCell="A22" workbookViewId="0">
      <selection activeCell="J37" sqref="J37"/>
    </sheetView>
  </sheetViews>
  <sheetFormatPr defaultRowHeight="16.5" x14ac:dyDescent="0.3"/>
  <cols>
    <col min="1" max="1" width="10.375" bestFit="1" customWidth="1"/>
    <col min="8" max="8" width="8.625" customWidth="1"/>
    <col min="10" max="10" width="10.375" bestFit="1" customWidth="1"/>
  </cols>
  <sheetData>
    <row r="1" spans="1:10" x14ac:dyDescent="0.3">
      <c r="A1" t="s">
        <v>1</v>
      </c>
      <c r="B1" s="5" t="s">
        <v>7</v>
      </c>
      <c r="G1" t="s">
        <v>17</v>
      </c>
      <c r="H1" s="5" t="s">
        <v>52</v>
      </c>
    </row>
    <row r="2" spans="1:10" x14ac:dyDescent="0.3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3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 t="str">
        <f>IF(_xlfn.RANK.EQ(I3,$I$3:$I$11,0)&lt;=3,"국가대표",IF(_xlfn.RANK.EQ(I3,$I$3:$I$11,0)&lt;=6,"상비군",""))</f>
        <v>상비군</v>
      </c>
    </row>
    <row r="4" spans="1:10" x14ac:dyDescent="0.3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 t="str">
        <f t="shared" ref="J4:J11" si="1">IF(_xlfn.RANK.EQ(I4,$I$3:$I$11,0)&lt;=3,"국가대표",IF(_xlfn.RANK.EQ(I4,$I$3:$I$11,0)&lt;=6,"상비군",""))</f>
        <v>국가대표</v>
      </c>
    </row>
    <row r="5" spans="1:10" x14ac:dyDescent="0.3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 t="str">
        <f t="shared" si="1"/>
        <v/>
      </c>
    </row>
    <row r="6" spans="1:10" x14ac:dyDescent="0.3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 t="str">
        <f t="shared" si="1"/>
        <v>국가대표</v>
      </c>
    </row>
    <row r="7" spans="1:10" x14ac:dyDescent="0.3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 t="str">
        <f t="shared" si="1"/>
        <v>상비군</v>
      </c>
    </row>
    <row r="8" spans="1:10" x14ac:dyDescent="0.3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 t="str">
        <f t="shared" si="1"/>
        <v/>
      </c>
    </row>
    <row r="9" spans="1:10" x14ac:dyDescent="0.3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 t="str">
        <f t="shared" si="1"/>
        <v>상비군</v>
      </c>
    </row>
    <row r="10" spans="1:10" x14ac:dyDescent="0.3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 t="str">
        <f t="shared" si="1"/>
        <v>국가대표</v>
      </c>
    </row>
    <row r="11" spans="1:10" x14ac:dyDescent="0.3">
      <c r="A11" s="16" t="s">
        <v>6</v>
      </c>
      <c r="B11" s="17"/>
      <c r="C11" s="17"/>
      <c r="D11" s="18"/>
      <c r="E11" s="4">
        <f>INT(_xlfn.MODE.SNGL(C3:C10))</f>
        <v>85</v>
      </c>
      <c r="G11" s="4" t="s">
        <v>63</v>
      </c>
      <c r="H11" s="4">
        <v>26</v>
      </c>
      <c r="I11" s="4">
        <v>386</v>
      </c>
      <c r="J11" s="4" t="str">
        <f t="shared" si="1"/>
        <v/>
      </c>
    </row>
    <row r="13" spans="1:10" x14ac:dyDescent="0.3">
      <c r="A13" t="s">
        <v>18</v>
      </c>
      <c r="B13" s="5" t="s">
        <v>187</v>
      </c>
      <c r="F13" t="s">
        <v>35</v>
      </c>
      <c r="G13" s="5" t="s">
        <v>65</v>
      </c>
    </row>
    <row r="14" spans="1:10" x14ac:dyDescent="0.3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3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UPPER(LEFT(H15,3)&amp;"-"&amp;RIGHT(G15,2)&amp;"-"&amp;LEFT(I15,2))</f>
        <v>HIH-20-DA</v>
      </c>
    </row>
    <row r="16" spans="1:10" x14ac:dyDescent="0.3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4" si="2">UPPER(LEFT(H16,3)&amp;"-"&amp;RIGHT(G16,2)&amp;"-"&amp;LEFT(I16,2))</f>
        <v>IDE-24-NA</v>
      </c>
    </row>
    <row r="17" spans="1:10" x14ac:dyDescent="0.3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2"/>
        <v>ANC-19-ST</v>
      </c>
    </row>
    <row r="18" spans="1:10" x14ac:dyDescent="0.3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2"/>
        <v>SNS-22-VI</v>
      </c>
    </row>
    <row r="19" spans="1:10" x14ac:dyDescent="0.3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2"/>
        <v>GOF-21-AL</v>
      </c>
    </row>
    <row r="20" spans="1:10" x14ac:dyDescent="0.3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2"/>
        <v>KES-23-RA</v>
      </c>
    </row>
    <row r="21" spans="1:10" x14ac:dyDescent="0.3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2"/>
        <v>CHA-21-DA</v>
      </c>
    </row>
    <row r="22" spans="1:10" x14ac:dyDescent="0.3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2"/>
        <v>INF-22-GI</v>
      </c>
    </row>
    <row r="23" spans="1:10" x14ac:dyDescent="0.3">
      <c r="A23" s="7" t="s">
        <v>23</v>
      </c>
      <c r="B23" s="4">
        <f>TRUNC(SUMIF(C15:C21,"카드",D15:D21)/SUM(D15:D21)*100)</f>
        <v>57</v>
      </c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2"/>
        <v>GKS-20-CO</v>
      </c>
    </row>
    <row r="24" spans="1:10" x14ac:dyDescent="0.3">
      <c r="A24" s="7" t="s">
        <v>24</v>
      </c>
      <c r="B24" s="4">
        <f>TRUNC((SUMIF(C15:C21,"현금",D15:D21)/SUM(D15:D21))*100)</f>
        <v>42</v>
      </c>
      <c r="F24" s="4" t="s">
        <v>79</v>
      </c>
      <c r="G24" s="4">
        <v>2023</v>
      </c>
      <c r="H24" s="9" t="s">
        <v>90</v>
      </c>
      <c r="I24" s="4" t="s">
        <v>100</v>
      </c>
      <c r="J24" s="4" t="str">
        <f t="shared" si="2"/>
        <v>LSH-23-EN</v>
      </c>
    </row>
    <row r="26" spans="1:10" x14ac:dyDescent="0.3">
      <c r="A26" t="s">
        <v>36</v>
      </c>
      <c r="B26" s="5" t="s">
        <v>37</v>
      </c>
    </row>
    <row r="27" spans="1:10" x14ac:dyDescent="0.3">
      <c r="A27" s="4" t="s">
        <v>38</v>
      </c>
      <c r="B27" s="4" t="s">
        <v>48</v>
      </c>
      <c r="C27" s="7" t="s">
        <v>50</v>
      </c>
      <c r="E27" s="21" t="s">
        <v>51</v>
      </c>
      <c r="F27" s="21"/>
      <c r="G27" s="21"/>
    </row>
    <row r="28" spans="1:10" x14ac:dyDescent="0.3">
      <c r="A28" s="4" t="s">
        <v>39</v>
      </c>
      <c r="B28" s="4">
        <v>268</v>
      </c>
      <c r="C28" s="4">
        <f>ROUNDDOWN(B28*(1-VLOOKUP(B28,$E$28:$G$33,3,1)),1)</f>
        <v>246.5</v>
      </c>
      <c r="E28" s="19" t="s">
        <v>48</v>
      </c>
      <c r="F28" s="20"/>
      <c r="G28" s="4" t="s">
        <v>49</v>
      </c>
    </row>
    <row r="29" spans="1:10" x14ac:dyDescent="0.3">
      <c r="A29" s="4" t="s">
        <v>40</v>
      </c>
      <c r="B29" s="4">
        <v>135</v>
      </c>
      <c r="C29" s="4">
        <f t="shared" ref="C29:C36" si="3">ROUNDDOWN(B29*(1-VLOOKUP(B29,$E$28:$G$33,3,1)),1)</f>
        <v>128.19999999999999</v>
      </c>
      <c r="E29" s="10">
        <v>0</v>
      </c>
      <c r="F29" s="11">
        <v>100</v>
      </c>
      <c r="G29" s="12">
        <v>0.02</v>
      </c>
    </row>
    <row r="30" spans="1:10" x14ac:dyDescent="0.3">
      <c r="A30" s="4" t="s">
        <v>41</v>
      </c>
      <c r="B30" s="4">
        <v>422</v>
      </c>
      <c r="C30" s="4">
        <f t="shared" si="3"/>
        <v>358.7</v>
      </c>
      <c r="E30" s="10">
        <v>100</v>
      </c>
      <c r="F30" s="11">
        <v>200</v>
      </c>
      <c r="G30" s="12">
        <v>0.05</v>
      </c>
    </row>
    <row r="31" spans="1:10" x14ac:dyDescent="0.3">
      <c r="A31" s="4" t="s">
        <v>42</v>
      </c>
      <c r="B31" s="4">
        <v>92</v>
      </c>
      <c r="C31" s="4">
        <f t="shared" si="3"/>
        <v>90.1</v>
      </c>
      <c r="E31" s="10">
        <v>200</v>
      </c>
      <c r="F31" s="11">
        <v>300</v>
      </c>
      <c r="G31" s="12">
        <v>0.08</v>
      </c>
    </row>
    <row r="32" spans="1:10" x14ac:dyDescent="0.3">
      <c r="A32" s="4" t="s">
        <v>43</v>
      </c>
      <c r="B32" s="4">
        <v>371</v>
      </c>
      <c r="C32" s="4">
        <f t="shared" si="3"/>
        <v>326.39999999999998</v>
      </c>
      <c r="E32" s="10">
        <v>300</v>
      </c>
      <c r="F32" s="11">
        <v>400</v>
      </c>
      <c r="G32" s="12">
        <v>0.12</v>
      </c>
    </row>
    <row r="33" spans="1:7" x14ac:dyDescent="0.3">
      <c r="A33" s="4" t="s">
        <v>44</v>
      </c>
      <c r="B33" s="4">
        <v>293</v>
      </c>
      <c r="C33" s="4">
        <f t="shared" si="3"/>
        <v>269.5</v>
      </c>
      <c r="E33" s="10">
        <v>400</v>
      </c>
      <c r="F33" s="4"/>
      <c r="G33" s="12">
        <v>0.15</v>
      </c>
    </row>
    <row r="34" spans="1:7" x14ac:dyDescent="0.3">
      <c r="A34" s="4" t="s">
        <v>45</v>
      </c>
      <c r="B34" s="4">
        <v>409</v>
      </c>
      <c r="C34" s="4">
        <f t="shared" si="3"/>
        <v>347.6</v>
      </c>
    </row>
    <row r="35" spans="1:7" x14ac:dyDescent="0.3">
      <c r="A35" s="4" t="s">
        <v>46</v>
      </c>
      <c r="B35" s="4">
        <v>323</v>
      </c>
      <c r="C35" s="4">
        <f t="shared" si="3"/>
        <v>284.2</v>
      </c>
    </row>
    <row r="36" spans="1:7" x14ac:dyDescent="0.3">
      <c r="A36" s="4" t="s">
        <v>47</v>
      </c>
      <c r="B36" s="4">
        <v>256</v>
      </c>
      <c r="C36" s="4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workbookViewId="0">
      <selection activeCell="J14" sqref="J14"/>
    </sheetView>
  </sheetViews>
  <sheetFormatPr defaultRowHeight="16.5" outlineLevelRow="3" x14ac:dyDescent="0.3"/>
  <cols>
    <col min="2" max="2" width="10.375" bestFit="1" customWidth="1"/>
    <col min="7" max="7" width="11.625" bestFit="1" customWidth="1"/>
  </cols>
  <sheetData>
    <row r="1" spans="1:7" ht="20.25" x14ac:dyDescent="0.3">
      <c r="A1" s="22" t="s">
        <v>137</v>
      </c>
      <c r="B1" s="22"/>
      <c r="C1" s="22"/>
      <c r="D1" s="22"/>
      <c r="E1" s="22"/>
      <c r="F1" s="22"/>
      <c r="G1" s="22"/>
    </row>
    <row r="3" spans="1:7" x14ac:dyDescent="0.3">
      <c r="A3" s="4" t="s">
        <v>138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</row>
    <row r="4" spans="1:7" outlineLevel="3" x14ac:dyDescent="0.3">
      <c r="A4" s="4" t="s">
        <v>141</v>
      </c>
      <c r="B4" s="4" t="s">
        <v>157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3">
      <c r="A5" s="4" t="s">
        <v>141</v>
      </c>
      <c r="B5" s="4" t="s">
        <v>158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3">
      <c r="A6" s="4" t="s">
        <v>141</v>
      </c>
      <c r="B6" s="4" t="s">
        <v>156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3">
      <c r="A7" s="36" t="s">
        <v>224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3">
      <c r="A8" s="36" t="s">
        <v>220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3">
      <c r="A9" s="4" t="s">
        <v>139</v>
      </c>
      <c r="B9" s="4" t="s">
        <v>148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3">
      <c r="A10" s="4" t="s">
        <v>139</v>
      </c>
      <c r="B10" s="4" t="s">
        <v>151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3">
      <c r="A11" s="4" t="s">
        <v>139</v>
      </c>
      <c r="B11" s="4" t="s">
        <v>149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3">
      <c r="A12" s="4" t="s">
        <v>139</v>
      </c>
      <c r="B12" s="4" t="s">
        <v>150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3">
      <c r="A13" s="36" t="s">
        <v>225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3">
      <c r="A14" s="36" t="s">
        <v>221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3">
      <c r="A15" s="4" t="s">
        <v>140</v>
      </c>
      <c r="B15" s="4" t="s">
        <v>153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3">
      <c r="A16" s="4" t="s">
        <v>140</v>
      </c>
      <c r="B16" s="4" t="s">
        <v>154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3">
      <c r="A17" s="4" t="s">
        <v>140</v>
      </c>
      <c r="B17" s="4" t="s">
        <v>155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3">
      <c r="A18" s="4" t="s">
        <v>140</v>
      </c>
      <c r="B18" s="4" t="s">
        <v>159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3">
      <c r="A19" s="4" t="s">
        <v>140</v>
      </c>
      <c r="B19" s="4" t="s">
        <v>152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3">
      <c r="A20" s="38" t="s">
        <v>226</v>
      </c>
      <c r="B20" s="37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3">
      <c r="A21" s="38" t="s">
        <v>222</v>
      </c>
      <c r="B21" s="37"/>
      <c r="C21" s="14"/>
      <c r="D21" s="14"/>
      <c r="E21" s="14"/>
      <c r="F21" s="14"/>
      <c r="G21" s="14">
        <f>SUBTOTAL(4,G15:G19)</f>
        <v>98499800</v>
      </c>
    </row>
    <row r="22" spans="1:7" x14ac:dyDescent="0.3">
      <c r="A22" s="38" t="s">
        <v>227</v>
      </c>
      <c r="B22" s="37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3">
      <c r="A23" s="38" t="s">
        <v>223</v>
      </c>
      <c r="B23" s="37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3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O19"/>
  <sheetViews>
    <sheetView workbookViewId="0">
      <selection activeCell="M13" sqref="M13"/>
    </sheetView>
  </sheetViews>
  <sheetFormatPr defaultRowHeight="16.5" x14ac:dyDescent="0.3"/>
  <sheetData>
    <row r="1" spans="1:15" x14ac:dyDescent="0.3">
      <c r="A1" s="5" t="s">
        <v>122</v>
      </c>
      <c r="F1" s="5" t="s">
        <v>134</v>
      </c>
    </row>
    <row r="2" spans="1:15" x14ac:dyDescent="0.3">
      <c r="A2" s="4" t="s">
        <v>123</v>
      </c>
      <c r="B2" s="4" t="s">
        <v>131</v>
      </c>
      <c r="C2" s="4" t="s">
        <v>132</v>
      </c>
      <c r="D2" s="4" t="s">
        <v>133</v>
      </c>
      <c r="F2" s="4" t="s">
        <v>123</v>
      </c>
      <c r="G2" s="4" t="s">
        <v>131</v>
      </c>
      <c r="H2" s="4" t="s">
        <v>132</v>
      </c>
      <c r="I2" s="4" t="s">
        <v>133</v>
      </c>
    </row>
    <row r="3" spans="1:15" x14ac:dyDescent="0.3">
      <c r="A3" s="4" t="s">
        <v>124</v>
      </c>
      <c r="B3" s="13">
        <v>867</v>
      </c>
      <c r="C3" s="13">
        <v>2463</v>
      </c>
      <c r="D3" s="13">
        <v>3045</v>
      </c>
      <c r="F3" s="4" t="s">
        <v>124</v>
      </c>
      <c r="G3" s="13">
        <v>934</v>
      </c>
      <c r="H3" s="13">
        <v>2934</v>
      </c>
      <c r="I3" s="13">
        <v>2934</v>
      </c>
    </row>
    <row r="4" spans="1:15" x14ac:dyDescent="0.3">
      <c r="A4" s="4" t="s">
        <v>125</v>
      </c>
      <c r="B4" s="13">
        <v>736</v>
      </c>
      <c r="C4" s="13">
        <v>1957</v>
      </c>
      <c r="D4" s="13">
        <v>1937</v>
      </c>
      <c r="F4" s="4" t="s">
        <v>125</v>
      </c>
      <c r="G4" s="13">
        <v>881</v>
      </c>
      <c r="H4" s="13">
        <v>2033</v>
      </c>
      <c r="I4" s="13">
        <v>2129</v>
      </c>
    </row>
    <row r="5" spans="1:15" x14ac:dyDescent="0.3">
      <c r="A5" s="4" t="s">
        <v>126</v>
      </c>
      <c r="B5" s="13">
        <v>569</v>
      </c>
      <c r="C5" s="13">
        <v>967</v>
      </c>
      <c r="D5" s="13">
        <v>1666</v>
      </c>
      <c r="F5" s="4" t="s">
        <v>126</v>
      </c>
      <c r="G5" s="13">
        <v>624</v>
      </c>
      <c r="H5" s="13">
        <v>1072</v>
      </c>
      <c r="I5" s="13">
        <v>1624</v>
      </c>
    </row>
    <row r="6" spans="1:15" x14ac:dyDescent="0.3">
      <c r="A6" s="4" t="s">
        <v>127</v>
      </c>
      <c r="B6" s="13">
        <v>485</v>
      </c>
      <c r="C6" s="13">
        <v>854</v>
      </c>
      <c r="D6" s="13">
        <v>1056</v>
      </c>
      <c r="F6" s="4" t="s">
        <v>127</v>
      </c>
      <c r="G6" s="13">
        <v>385</v>
      </c>
      <c r="H6" s="13">
        <v>769</v>
      </c>
      <c r="I6" s="13">
        <v>1243</v>
      </c>
    </row>
    <row r="7" spans="1:15" x14ac:dyDescent="0.3">
      <c r="A7" s="4" t="s">
        <v>128</v>
      </c>
      <c r="B7" s="13">
        <v>1024</v>
      </c>
      <c r="C7" s="13">
        <v>3425</v>
      </c>
      <c r="D7" s="13">
        <v>2935</v>
      </c>
      <c r="F7" s="4" t="s">
        <v>128</v>
      </c>
      <c r="G7" s="13">
        <v>1159</v>
      </c>
      <c r="H7" s="13">
        <v>2763</v>
      </c>
      <c r="I7" s="13">
        <v>3225</v>
      </c>
    </row>
    <row r="8" spans="1:15" x14ac:dyDescent="0.3">
      <c r="A8" s="4" t="s">
        <v>129</v>
      </c>
      <c r="B8" s="13">
        <v>1352</v>
      </c>
      <c r="C8" s="13">
        <v>2634</v>
      </c>
      <c r="D8" s="13">
        <v>2548</v>
      </c>
      <c r="F8" s="4" t="s">
        <v>129</v>
      </c>
      <c r="G8" s="13">
        <v>1272</v>
      </c>
      <c r="H8" s="13">
        <v>2971</v>
      </c>
      <c r="I8" s="13">
        <v>2348</v>
      </c>
    </row>
    <row r="9" spans="1:15" x14ac:dyDescent="0.3">
      <c r="A9" s="4" t="s">
        <v>130</v>
      </c>
      <c r="B9" s="13">
        <v>899</v>
      </c>
      <c r="C9" s="13">
        <v>1157</v>
      </c>
      <c r="D9" s="13">
        <v>2175</v>
      </c>
      <c r="F9" s="4" t="s">
        <v>130</v>
      </c>
      <c r="G9" s="13">
        <v>784</v>
      </c>
      <c r="H9" s="13">
        <v>1274</v>
      </c>
      <c r="I9" s="13">
        <v>2514</v>
      </c>
    </row>
    <row r="11" spans="1:15" x14ac:dyDescent="0.3">
      <c r="A11" s="5" t="s">
        <v>135</v>
      </c>
      <c r="F11" s="5" t="s">
        <v>136</v>
      </c>
    </row>
    <row r="12" spans="1:15" x14ac:dyDescent="0.3">
      <c r="A12" s="4" t="s">
        <v>123</v>
      </c>
      <c r="B12" s="4" t="s">
        <v>131</v>
      </c>
      <c r="C12" s="4" t="s">
        <v>132</v>
      </c>
      <c r="D12" s="4" t="s">
        <v>133</v>
      </c>
      <c r="F12" s="4" t="s">
        <v>123</v>
      </c>
      <c r="G12" s="4" t="s">
        <v>131</v>
      </c>
      <c r="H12" s="4" t="s">
        <v>132</v>
      </c>
      <c r="I12" s="4" t="s">
        <v>133</v>
      </c>
    </row>
    <row r="13" spans="1:15" x14ac:dyDescent="0.3">
      <c r="A13" s="4" t="s">
        <v>124</v>
      </c>
      <c r="B13" s="13">
        <v>935</v>
      </c>
      <c r="C13" s="13">
        <v>2855</v>
      </c>
      <c r="D13" s="13">
        <v>2768</v>
      </c>
      <c r="F13" s="4" t="s">
        <v>228</v>
      </c>
      <c r="G13" s="40">
        <v>8283</v>
      </c>
      <c r="H13" s="40">
        <v>19699</v>
      </c>
      <c r="I13" s="40">
        <v>22999</v>
      </c>
      <c r="M13" s="39"/>
      <c r="N13" s="39"/>
      <c r="O13" s="39"/>
    </row>
    <row r="14" spans="1:15" x14ac:dyDescent="0.3">
      <c r="A14" s="4" t="s">
        <v>125</v>
      </c>
      <c r="B14" s="13">
        <v>804</v>
      </c>
      <c r="C14" s="13">
        <v>1864</v>
      </c>
      <c r="D14" s="13">
        <v>2024</v>
      </c>
      <c r="F14" s="4" t="s">
        <v>229</v>
      </c>
      <c r="G14" s="40">
        <v>10159</v>
      </c>
      <c r="H14" s="40">
        <v>21450</v>
      </c>
      <c r="I14" s="40">
        <v>23531</v>
      </c>
      <c r="M14" s="39"/>
      <c r="N14" s="39"/>
      <c r="O14" s="39"/>
    </row>
    <row r="15" spans="1:15" x14ac:dyDescent="0.3">
      <c r="A15" s="4" t="s">
        <v>126</v>
      </c>
      <c r="B15" s="13">
        <v>557</v>
      </c>
      <c r="C15" s="13">
        <v>938</v>
      </c>
      <c r="D15" s="13">
        <v>1458</v>
      </c>
      <c r="M15" s="39"/>
      <c r="N15" s="39"/>
      <c r="O15" s="39"/>
    </row>
    <row r="16" spans="1:15" x14ac:dyDescent="0.3">
      <c r="A16" s="4" t="s">
        <v>127</v>
      </c>
      <c r="B16" s="13">
        <v>506</v>
      </c>
      <c r="C16" s="13">
        <v>993</v>
      </c>
      <c r="D16" s="13">
        <v>1115</v>
      </c>
      <c r="M16" s="39"/>
      <c r="N16" s="39"/>
      <c r="O16" s="39"/>
    </row>
    <row r="17" spans="1:15" x14ac:dyDescent="0.3">
      <c r="A17" s="4" t="s">
        <v>128</v>
      </c>
      <c r="B17" s="13">
        <v>1273</v>
      </c>
      <c r="C17" s="13">
        <v>3125</v>
      </c>
      <c r="D17" s="13">
        <v>3027</v>
      </c>
      <c r="M17" s="39"/>
      <c r="N17" s="39"/>
      <c r="O17" s="39"/>
    </row>
    <row r="18" spans="1:15" x14ac:dyDescent="0.3">
      <c r="A18" s="4" t="s">
        <v>129</v>
      </c>
      <c r="B18" s="13">
        <v>1369</v>
      </c>
      <c r="C18" s="13">
        <v>2793</v>
      </c>
      <c r="D18" s="13">
        <v>2125</v>
      </c>
      <c r="M18" s="39"/>
      <c r="N18" s="39"/>
      <c r="O18" s="39"/>
    </row>
    <row r="19" spans="1:15" x14ac:dyDescent="0.3">
      <c r="A19" s="4" t="s">
        <v>130</v>
      </c>
      <c r="B19" s="13">
        <v>1027</v>
      </c>
      <c r="C19" s="13">
        <v>1308</v>
      </c>
      <c r="D19" s="13">
        <v>2634</v>
      </c>
      <c r="M19" s="39"/>
      <c r="N19" s="39"/>
      <c r="O19" s="39"/>
    </row>
  </sheetData>
  <dataConsolidate leftLabels="1"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I14" sqref="I14"/>
    </sheetView>
  </sheetViews>
  <sheetFormatPr defaultRowHeight="16.5" x14ac:dyDescent="0.3"/>
  <cols>
    <col min="2" max="7" width="7.125" customWidth="1"/>
  </cols>
  <sheetData>
    <row r="1" spans="1:8" ht="20.25" x14ac:dyDescent="0.3">
      <c r="A1" s="22" t="s">
        <v>162</v>
      </c>
      <c r="B1" s="22"/>
      <c r="C1" s="22"/>
      <c r="D1" s="22"/>
      <c r="E1" s="22"/>
      <c r="F1" s="22"/>
      <c r="G1" s="22"/>
      <c r="H1" s="22"/>
    </row>
    <row r="3" spans="1:8" x14ac:dyDescent="0.3">
      <c r="A3" s="4" t="s">
        <v>166</v>
      </c>
      <c r="B3" s="4" t="s">
        <v>163</v>
      </c>
      <c r="C3" s="4" t="s">
        <v>164</v>
      </c>
      <c r="D3" s="4" t="s">
        <v>165</v>
      </c>
      <c r="E3" s="4" t="s">
        <v>160</v>
      </c>
      <c r="F3" s="4" t="s">
        <v>145</v>
      </c>
      <c r="G3" s="4" t="s">
        <v>146</v>
      </c>
      <c r="H3" s="4" t="s">
        <v>161</v>
      </c>
    </row>
    <row r="4" spans="1:8" x14ac:dyDescent="0.3">
      <c r="A4" s="4" t="s">
        <v>167</v>
      </c>
      <c r="B4" s="13">
        <v>1500</v>
      </c>
      <c r="C4" s="13">
        <v>1750</v>
      </c>
      <c r="D4" s="13">
        <v>1800</v>
      </c>
      <c r="E4" s="13">
        <v>1600</v>
      </c>
      <c r="F4" s="13">
        <v>1500</v>
      </c>
      <c r="G4" s="13">
        <v>1650</v>
      </c>
      <c r="H4" s="13">
        <f>SUM(B4:G4)</f>
        <v>9800</v>
      </c>
    </row>
    <row r="5" spans="1:8" x14ac:dyDescent="0.3">
      <c r="A5" s="4" t="s">
        <v>168</v>
      </c>
      <c r="B5" s="13">
        <v>2200</v>
      </c>
      <c r="C5" s="13">
        <v>2250</v>
      </c>
      <c r="D5" s="13">
        <v>2400</v>
      </c>
      <c r="E5" s="13">
        <v>2000</v>
      </c>
      <c r="F5" s="13">
        <v>2100</v>
      </c>
      <c r="G5" s="13">
        <v>2200</v>
      </c>
      <c r="H5" s="13">
        <f t="shared" ref="H5:H10" si="0">SUM(B5:G5)</f>
        <v>13150</v>
      </c>
    </row>
    <row r="6" spans="1:8" x14ac:dyDescent="0.3">
      <c r="A6" s="4" t="s">
        <v>169</v>
      </c>
      <c r="B6" s="13">
        <v>3000</v>
      </c>
      <c r="C6" s="13">
        <v>2750</v>
      </c>
      <c r="D6" s="13">
        <v>2900</v>
      </c>
      <c r="E6" s="13">
        <v>2850</v>
      </c>
      <c r="F6" s="13">
        <v>3000</v>
      </c>
      <c r="G6" s="13">
        <v>3100</v>
      </c>
      <c r="H6" s="13">
        <f t="shared" si="0"/>
        <v>17600</v>
      </c>
    </row>
    <row r="7" spans="1:8" x14ac:dyDescent="0.3">
      <c r="A7" s="4" t="s">
        <v>170</v>
      </c>
      <c r="B7" s="13">
        <v>2400</v>
      </c>
      <c r="C7" s="13">
        <v>2450</v>
      </c>
      <c r="D7" s="13">
        <v>2450</v>
      </c>
      <c r="E7" s="13">
        <v>2500</v>
      </c>
      <c r="F7" s="13">
        <v>2500</v>
      </c>
      <c r="G7" s="13">
        <v>2600</v>
      </c>
      <c r="H7" s="13">
        <f t="shared" si="0"/>
        <v>14900</v>
      </c>
    </row>
    <row r="8" spans="1:8" x14ac:dyDescent="0.3">
      <c r="A8" s="4" t="s">
        <v>171</v>
      </c>
      <c r="B8" s="13">
        <v>2800</v>
      </c>
      <c r="C8" s="13">
        <v>2900</v>
      </c>
      <c r="D8" s="13">
        <v>3000</v>
      </c>
      <c r="E8" s="13">
        <v>2800</v>
      </c>
      <c r="F8" s="13">
        <v>2750</v>
      </c>
      <c r="G8" s="13">
        <v>2900</v>
      </c>
      <c r="H8" s="13">
        <f t="shared" si="0"/>
        <v>17150</v>
      </c>
    </row>
    <row r="9" spans="1:8" x14ac:dyDescent="0.3">
      <c r="A9" s="4" t="s">
        <v>172</v>
      </c>
      <c r="B9" s="13">
        <v>1900</v>
      </c>
      <c r="C9" s="13">
        <v>2000</v>
      </c>
      <c r="D9" s="13">
        <v>2050</v>
      </c>
      <c r="E9" s="13">
        <v>2100</v>
      </c>
      <c r="F9" s="13">
        <v>2200</v>
      </c>
      <c r="G9" s="13">
        <v>2300</v>
      </c>
      <c r="H9" s="13">
        <f t="shared" si="0"/>
        <v>12550</v>
      </c>
    </row>
    <row r="10" spans="1:8" x14ac:dyDescent="0.3">
      <c r="A10" s="4" t="s">
        <v>173</v>
      </c>
      <c r="B10" s="13">
        <v>1800</v>
      </c>
      <c r="C10" s="13">
        <v>1750</v>
      </c>
      <c r="D10" s="13">
        <v>1600</v>
      </c>
      <c r="E10" s="13">
        <v>1500</v>
      </c>
      <c r="F10" s="13">
        <v>1800</v>
      </c>
      <c r="G10" s="13">
        <v>1900</v>
      </c>
      <c r="H10" s="13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tabSelected="1" workbookViewId="0">
      <selection activeCell="O18" sqref="O18"/>
    </sheetView>
  </sheetViews>
  <sheetFormatPr defaultRowHeight="16.5" x14ac:dyDescent="0.3"/>
  <cols>
    <col min="5" max="5" width="9.875" bestFit="1" customWidth="1"/>
  </cols>
  <sheetData>
    <row r="1" spans="1:5" ht="20.25" x14ac:dyDescent="0.3">
      <c r="A1" s="22" t="s">
        <v>174</v>
      </c>
      <c r="B1" s="22"/>
      <c r="C1" s="22"/>
      <c r="D1" s="22"/>
      <c r="E1" s="22"/>
    </row>
    <row r="3" spans="1:5" x14ac:dyDescent="0.3">
      <c r="A3" s="4" t="s">
        <v>175</v>
      </c>
      <c r="B3" s="4" t="s">
        <v>179</v>
      </c>
      <c r="C3" s="4" t="s">
        <v>176</v>
      </c>
      <c r="D3" s="4" t="s">
        <v>177</v>
      </c>
      <c r="E3" s="4" t="s">
        <v>178</v>
      </c>
    </row>
    <row r="4" spans="1:5" x14ac:dyDescent="0.3">
      <c r="A4" s="4" t="s">
        <v>182</v>
      </c>
      <c r="B4" s="4" t="s">
        <v>180</v>
      </c>
      <c r="C4" s="15">
        <v>5100</v>
      </c>
      <c r="D4" s="15">
        <v>5300</v>
      </c>
      <c r="E4" s="15">
        <v>795000</v>
      </c>
    </row>
    <row r="5" spans="1:5" x14ac:dyDescent="0.3">
      <c r="A5" s="4" t="s">
        <v>183</v>
      </c>
      <c r="B5" s="4" t="s">
        <v>181</v>
      </c>
      <c r="C5" s="15">
        <v>5500</v>
      </c>
      <c r="D5" s="15">
        <v>5250</v>
      </c>
      <c r="E5" s="15">
        <v>788000</v>
      </c>
    </row>
    <row r="6" spans="1:5" x14ac:dyDescent="0.3">
      <c r="A6" s="4" t="s">
        <v>184</v>
      </c>
      <c r="B6" s="4" t="s">
        <v>180</v>
      </c>
      <c r="C6" s="15">
        <v>4300</v>
      </c>
      <c r="D6" s="15">
        <v>4200</v>
      </c>
      <c r="E6" s="15">
        <v>630000</v>
      </c>
    </row>
    <row r="7" spans="1:5" x14ac:dyDescent="0.3">
      <c r="A7" s="4" t="s">
        <v>185</v>
      </c>
      <c r="B7" s="4" t="s">
        <v>181</v>
      </c>
      <c r="C7" s="15">
        <v>4700</v>
      </c>
      <c r="D7" s="15">
        <v>5100</v>
      </c>
      <c r="E7" s="15">
        <v>765000</v>
      </c>
    </row>
    <row r="8" spans="1:5" x14ac:dyDescent="0.3">
      <c r="A8" s="4" t="s">
        <v>11</v>
      </c>
      <c r="B8" s="4" t="s">
        <v>181</v>
      </c>
      <c r="C8" s="15">
        <v>5100</v>
      </c>
      <c r="D8" s="15">
        <v>5650</v>
      </c>
      <c r="E8" s="15">
        <v>848000</v>
      </c>
    </row>
    <row r="9" spans="1:5" x14ac:dyDescent="0.3">
      <c r="A9" s="4" t="s">
        <v>186</v>
      </c>
      <c r="B9" s="4" t="s">
        <v>180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주원 이</cp:lastModifiedBy>
  <dcterms:created xsi:type="dcterms:W3CDTF">2025-02-05T04:40:07Z</dcterms:created>
  <dcterms:modified xsi:type="dcterms:W3CDTF">2026-05-06T05:49:56Z</dcterms:modified>
</cp:coreProperties>
</file>