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 codeName="{DD97A8EA-9A9A-E61F-A557-7D5A7D7259CE}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eb62434f05d0db88/Desktop/오답/실기 오답 2차/"/>
    </mc:Choice>
  </mc:AlternateContent>
  <xr:revisionPtr revIDLastSave="1" documentId="8_{4B5096F7-6076-4D40-A8A7-5A88DEDB8F1E}" xr6:coauthVersionLast="47" xr6:coauthVersionMax="47" xr10:uidLastSave="{7C135E56-9E94-4FF8-9925-CF22B8EF16FA}"/>
  <bookViews>
    <workbookView xWindow="-96" yWindow="0" windowWidth="11712" windowHeight="12336" firstSheet="5" activeTab="7" xr2:uid="{454C2710-479D-43CF-B081-445713A883DF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definedNames>
    <definedName name="디저트">'기본작업-2'!$B$4:$B$10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4" l="1"/>
  <c r="J17" i="4"/>
  <c r="J18" i="4"/>
  <c r="J19" i="4"/>
  <c r="J20" i="4"/>
  <c r="J21" i="4"/>
  <c r="J22" i="4"/>
  <c r="J23" i="4"/>
  <c r="J24" i="4"/>
  <c r="J15" i="4"/>
  <c r="H5" i="7"/>
  <c r="H6" i="7"/>
  <c r="H7" i="7"/>
  <c r="H8" i="7"/>
  <c r="H9" i="7"/>
  <c r="H10" i="7"/>
  <c r="H4" i="7"/>
  <c r="F20" i="5"/>
  <c r="E20" i="5"/>
  <c r="D20" i="5"/>
  <c r="F13" i="5"/>
  <c r="E13" i="5"/>
  <c r="D13" i="5"/>
  <c r="F7" i="5"/>
  <c r="F22" i="5" s="1"/>
  <c r="E7" i="5"/>
  <c r="E22" i="5" s="1"/>
  <c r="D7" i="5"/>
  <c r="D22" i="5" s="1"/>
  <c r="C29" i="4"/>
  <c r="C30" i="4"/>
  <c r="C31" i="4"/>
  <c r="C32" i="4"/>
  <c r="C33" i="4"/>
  <c r="C34" i="4"/>
  <c r="C35" i="4"/>
  <c r="C36" i="4"/>
  <c r="C28" i="4"/>
  <c r="B24" i="4"/>
  <c r="B23" i="4"/>
  <c r="J4" i="4"/>
  <c r="J5" i="4"/>
  <c r="J6" i="4"/>
  <c r="J7" i="4"/>
  <c r="J8" i="4"/>
  <c r="J9" i="4"/>
  <c r="J10" i="4"/>
  <c r="J11" i="4"/>
  <c r="J3" i="4"/>
  <c r="E11" i="4"/>
  <c r="G15" i="5"/>
  <c r="G21" i="5" s="1"/>
  <c r="G4" i="5"/>
  <c r="G16" i="5"/>
  <c r="G17" i="5"/>
  <c r="G18" i="5"/>
  <c r="G10" i="5"/>
  <c r="G5" i="5"/>
  <c r="G11" i="5"/>
  <c r="G12" i="5"/>
  <c r="G19" i="5"/>
  <c r="G6" i="5"/>
  <c r="G9" i="5"/>
  <c r="G14" i="5" l="1"/>
  <c r="G8" i="5"/>
  <c r="F5" i="2"/>
  <c r="F6" i="2"/>
  <c r="F7" i="2"/>
  <c r="F8" i="2"/>
  <c r="F9" i="2"/>
  <c r="F10" i="2"/>
  <c r="F4" i="2"/>
  <c r="G23" i="5" l="1"/>
  <c r="E4" i="4"/>
  <c r="E5" i="4"/>
  <c r="E6" i="4"/>
  <c r="E7" i="4"/>
  <c r="E8" i="4"/>
  <c r="E9" i="4"/>
  <c r="E10" i="4"/>
  <c r="E3" i="4"/>
</calcChain>
</file>

<file path=xl/sharedStrings.xml><?xml version="1.0" encoding="utf-8"?>
<sst xmlns="http://schemas.openxmlformats.org/spreadsheetml/2006/main" count="290" uniqueCount="230">
  <si>
    <t>하나리조트 예약 현황</t>
    <phoneticPr fontId="1" type="noConversion"/>
  </si>
  <si>
    <t>[표1]</t>
    <phoneticPr fontId="1" type="noConversion"/>
  </si>
  <si>
    <t>국어</t>
    <phoneticPr fontId="1" type="noConversion"/>
  </si>
  <si>
    <t>영어</t>
    <phoneticPr fontId="1" type="noConversion"/>
  </si>
  <si>
    <t>평균</t>
    <phoneticPr fontId="1" type="noConversion"/>
  </si>
  <si>
    <t>수학</t>
    <phoneticPr fontId="1" type="noConversion"/>
  </si>
  <si>
    <t>영어 빈도가 가장 높은 점수</t>
    <phoneticPr fontId="1" type="noConversion"/>
  </si>
  <si>
    <t>성적현황</t>
    <phoneticPr fontId="1" type="noConversion"/>
  </si>
  <si>
    <t>이름</t>
    <phoneticPr fontId="1" type="noConversion"/>
  </si>
  <si>
    <t>한태영</t>
    <phoneticPr fontId="1" type="noConversion"/>
  </si>
  <si>
    <t>정경호</t>
    <phoneticPr fontId="1" type="noConversion"/>
  </si>
  <si>
    <t>최시아</t>
    <phoneticPr fontId="1" type="noConversion"/>
  </si>
  <si>
    <t>고승기</t>
    <phoneticPr fontId="1" type="noConversion"/>
  </si>
  <si>
    <t>임보미</t>
    <phoneticPr fontId="1" type="noConversion"/>
  </si>
  <si>
    <t>김효주</t>
    <phoneticPr fontId="1" type="noConversion"/>
  </si>
  <si>
    <t>유일한</t>
    <phoneticPr fontId="1" type="noConversion"/>
  </si>
  <si>
    <t>이세영</t>
    <phoneticPr fontId="1" type="noConversion"/>
  </si>
  <si>
    <t>[표2]</t>
    <phoneticPr fontId="1" type="noConversion"/>
  </si>
  <si>
    <t>[표3]</t>
    <phoneticPr fontId="1" type="noConversion"/>
  </si>
  <si>
    <t>영화관람일</t>
    <phoneticPr fontId="1" type="noConversion"/>
  </si>
  <si>
    <t>장르</t>
    <phoneticPr fontId="1" type="noConversion"/>
  </si>
  <si>
    <t>결제방법</t>
    <phoneticPr fontId="1" type="noConversion"/>
  </si>
  <si>
    <t>결제비용</t>
    <phoneticPr fontId="1" type="noConversion"/>
  </si>
  <si>
    <t>카드</t>
    <phoneticPr fontId="1" type="noConversion"/>
  </si>
  <si>
    <t>현금</t>
    <phoneticPr fontId="1" type="noConversion"/>
  </si>
  <si>
    <t>액션</t>
    <phoneticPr fontId="1" type="noConversion"/>
  </si>
  <si>
    <t>드라마</t>
    <phoneticPr fontId="1" type="noConversion"/>
  </si>
  <si>
    <t>SF</t>
    <phoneticPr fontId="1" type="noConversion"/>
  </si>
  <si>
    <t>03월04일</t>
    <phoneticPr fontId="1" type="noConversion"/>
  </si>
  <si>
    <t>03월08일</t>
    <phoneticPr fontId="1" type="noConversion"/>
  </si>
  <si>
    <t>04월09일</t>
    <phoneticPr fontId="1" type="noConversion"/>
  </si>
  <si>
    <t>04월15일</t>
    <phoneticPr fontId="1" type="noConversion"/>
  </si>
  <si>
    <t>05월15일</t>
    <phoneticPr fontId="1" type="noConversion"/>
  </si>
  <si>
    <t>06월02일</t>
    <phoneticPr fontId="1" type="noConversion"/>
  </si>
  <si>
    <t>06월13일</t>
    <phoneticPr fontId="1" type="noConversion"/>
  </si>
  <si>
    <t>[표4]</t>
    <phoneticPr fontId="1" type="noConversion"/>
  </si>
  <si>
    <t>[표5]</t>
    <phoneticPr fontId="1" type="noConversion"/>
  </si>
  <si>
    <t>전기사용량</t>
    <phoneticPr fontId="1" type="noConversion"/>
  </si>
  <si>
    <t>호</t>
    <phoneticPr fontId="1" type="noConversion"/>
  </si>
  <si>
    <t>101호</t>
    <phoneticPr fontId="1" type="noConversion"/>
  </si>
  <si>
    <t>102호</t>
  </si>
  <si>
    <t>103호</t>
  </si>
  <si>
    <t>201호</t>
    <phoneticPr fontId="1" type="noConversion"/>
  </si>
  <si>
    <t>202호</t>
  </si>
  <si>
    <t>203호</t>
  </si>
  <si>
    <t>301호</t>
    <phoneticPr fontId="1" type="noConversion"/>
  </si>
  <si>
    <t>302호</t>
  </si>
  <si>
    <t>303호</t>
  </si>
  <si>
    <t>사용량</t>
    <phoneticPr fontId="1" type="noConversion"/>
  </si>
  <si>
    <t>할인율</t>
    <phoneticPr fontId="1" type="noConversion"/>
  </si>
  <si>
    <t>청구량</t>
    <phoneticPr fontId="1" type="noConversion"/>
  </si>
  <si>
    <t>&lt;할인율표&gt;</t>
    <phoneticPr fontId="1" type="noConversion"/>
  </si>
  <si>
    <t>국가대표 선발전</t>
    <phoneticPr fontId="1" type="noConversion"/>
  </si>
  <si>
    <t>결과</t>
    <phoneticPr fontId="1" type="noConversion"/>
  </si>
  <si>
    <t>나이</t>
    <phoneticPr fontId="1" type="noConversion"/>
  </si>
  <si>
    <t>송재우</t>
  </si>
  <si>
    <t>박정원</t>
  </si>
  <si>
    <t>고종완</t>
  </si>
  <si>
    <t>손준혁</t>
  </si>
  <si>
    <t>박연욱</t>
  </si>
  <si>
    <t>황현진</t>
    <phoneticPr fontId="1" type="noConversion"/>
  </si>
  <si>
    <t>유인원</t>
    <phoneticPr fontId="1" type="noConversion"/>
  </si>
  <si>
    <t>전명식</t>
    <phoneticPr fontId="1" type="noConversion"/>
  </si>
  <si>
    <t>노경은</t>
    <phoneticPr fontId="1" type="noConversion"/>
  </si>
  <si>
    <t>누적점수</t>
    <phoneticPr fontId="1" type="noConversion"/>
  </si>
  <si>
    <t>회원관리현황</t>
    <phoneticPr fontId="1" type="noConversion"/>
  </si>
  <si>
    <t>회원코드</t>
    <phoneticPr fontId="1" type="noConversion"/>
  </si>
  <si>
    <t>회원명</t>
    <phoneticPr fontId="1" type="noConversion"/>
  </si>
  <si>
    <t>노성민</t>
  </si>
  <si>
    <t>고수정</t>
  </si>
  <si>
    <t>홍해인</t>
    <phoneticPr fontId="1" type="noConversion"/>
  </si>
  <si>
    <t>이초아</t>
    <phoneticPr fontId="1" type="noConversion"/>
  </si>
  <si>
    <t>문규명</t>
    <phoneticPr fontId="1" type="noConversion"/>
  </si>
  <si>
    <t>정서빈</t>
    <phoneticPr fontId="1" type="noConversion"/>
  </si>
  <si>
    <t>나상환</t>
    <phoneticPr fontId="1" type="noConversion"/>
  </si>
  <si>
    <t>임시연</t>
    <phoneticPr fontId="1" type="noConversion"/>
  </si>
  <si>
    <t>아이디</t>
    <phoneticPr fontId="1" type="noConversion"/>
  </si>
  <si>
    <t>닉네임</t>
    <phoneticPr fontId="1" type="noConversion"/>
  </si>
  <si>
    <t>김수철</t>
    <phoneticPr fontId="1" type="noConversion"/>
  </si>
  <si>
    <t>허은아</t>
    <phoneticPr fontId="1" type="noConversion"/>
  </si>
  <si>
    <t>가입년도</t>
    <phoneticPr fontId="1" type="noConversion"/>
  </si>
  <si>
    <t>hihi3322</t>
    <phoneticPr fontId="1" type="noConversion"/>
  </si>
  <si>
    <t>ident97</t>
    <phoneticPr fontId="1" type="noConversion"/>
  </si>
  <si>
    <t>ancon11</t>
    <phoneticPr fontId="1" type="noConversion"/>
  </si>
  <si>
    <t>gofind25</t>
    <phoneticPr fontId="1" type="noConversion"/>
  </si>
  <si>
    <t>kes0823</t>
    <phoneticPr fontId="1" type="noConversion"/>
  </si>
  <si>
    <t>chang02</t>
    <phoneticPr fontId="1" type="noConversion"/>
  </si>
  <si>
    <t>sns486</t>
    <phoneticPr fontId="1" type="noConversion"/>
  </si>
  <si>
    <t>infj0917</t>
    <phoneticPr fontId="1" type="noConversion"/>
  </si>
  <si>
    <t>gksk105</t>
    <phoneticPr fontId="1" type="noConversion"/>
  </si>
  <si>
    <t>lsh1224</t>
    <phoneticPr fontId="1" type="noConversion"/>
  </si>
  <si>
    <t>david</t>
    <phoneticPr fontId="1" type="noConversion"/>
  </si>
  <si>
    <t>naomi</t>
    <phoneticPr fontId="1" type="noConversion"/>
  </si>
  <si>
    <t>stella</t>
    <phoneticPr fontId="1" type="noConversion"/>
  </si>
  <si>
    <t>victoria</t>
    <phoneticPr fontId="1" type="noConversion"/>
  </si>
  <si>
    <t>alice</t>
    <phoneticPr fontId="1" type="noConversion"/>
  </si>
  <si>
    <t>conrad</t>
    <phoneticPr fontId="1" type="noConversion"/>
  </si>
  <si>
    <t>daniel</t>
    <phoneticPr fontId="1" type="noConversion"/>
  </si>
  <si>
    <t>rania</t>
    <phoneticPr fontId="1" type="noConversion"/>
  </si>
  <si>
    <t>gilbert</t>
    <phoneticPr fontId="1" type="noConversion"/>
  </si>
  <si>
    <t>enoch</t>
    <phoneticPr fontId="1" type="noConversion"/>
  </si>
  <si>
    <t>달콤디저트 판매현황</t>
    <phoneticPr fontId="1" type="noConversion"/>
  </si>
  <si>
    <t>종류</t>
    <phoneticPr fontId="1" type="noConversion"/>
  </si>
  <si>
    <t>케이크</t>
    <phoneticPr fontId="1" type="noConversion"/>
  </si>
  <si>
    <t>마카롱</t>
    <phoneticPr fontId="1" type="noConversion"/>
  </si>
  <si>
    <t>디저트명</t>
    <phoneticPr fontId="1" type="noConversion"/>
  </si>
  <si>
    <t>치즈케이크</t>
    <phoneticPr fontId="1" type="noConversion"/>
  </si>
  <si>
    <t>아이스크림</t>
    <phoneticPr fontId="1" type="noConversion"/>
  </si>
  <si>
    <t>레드벨벳</t>
    <phoneticPr fontId="1" type="noConversion"/>
  </si>
  <si>
    <t>아이스초코</t>
    <phoneticPr fontId="1" type="noConversion"/>
  </si>
  <si>
    <t>빅초코</t>
    <phoneticPr fontId="1" type="noConversion"/>
  </si>
  <si>
    <t>카라멜땅콩</t>
    <phoneticPr fontId="1" type="noConversion"/>
  </si>
  <si>
    <t>민트뚱카롱</t>
    <phoneticPr fontId="1" type="noConversion"/>
  </si>
  <si>
    <t>화이트치즈</t>
    <phoneticPr fontId="1" type="noConversion"/>
  </si>
  <si>
    <t>보관방법</t>
    <phoneticPr fontId="1" type="noConversion"/>
  </si>
  <si>
    <t>판매액</t>
    <phoneticPr fontId="1" type="noConversion"/>
  </si>
  <si>
    <t>판매량</t>
    <phoneticPr fontId="1" type="noConversion"/>
  </si>
  <si>
    <t>판매순위</t>
    <phoneticPr fontId="1" type="noConversion"/>
  </si>
  <si>
    <t>냉장</t>
    <phoneticPr fontId="1" type="noConversion"/>
  </si>
  <si>
    <t>실온</t>
    <phoneticPr fontId="1" type="noConversion"/>
  </si>
  <si>
    <t>냉동</t>
    <phoneticPr fontId="1" type="noConversion"/>
  </si>
  <si>
    <t>학생별 퀴즈점수 현황</t>
    <phoneticPr fontId="1" type="noConversion"/>
  </si>
  <si>
    <t>[표1] 1월</t>
    <phoneticPr fontId="1" type="noConversion"/>
  </si>
  <si>
    <t>배송방법</t>
    <phoneticPr fontId="1" type="noConversion"/>
  </si>
  <si>
    <t>인천공항</t>
  </si>
  <si>
    <t>김포공항</t>
  </si>
  <si>
    <t>여수공항</t>
  </si>
  <si>
    <t>기타공항</t>
  </si>
  <si>
    <t>부산항구</t>
  </si>
  <si>
    <t>인천항구</t>
  </si>
  <si>
    <t>기타항구</t>
  </si>
  <si>
    <t>전자제품</t>
    <phoneticPr fontId="1" type="noConversion"/>
  </si>
  <si>
    <t>식료품</t>
    <phoneticPr fontId="1" type="noConversion"/>
  </si>
  <si>
    <t>의류</t>
    <phoneticPr fontId="1" type="noConversion"/>
  </si>
  <si>
    <t>[표2] 2월</t>
    <phoneticPr fontId="1" type="noConversion"/>
  </si>
  <si>
    <t>[표1] 3월</t>
    <phoneticPr fontId="1" type="noConversion"/>
  </si>
  <si>
    <t>[표4] 상반기</t>
    <phoneticPr fontId="1" type="noConversion"/>
  </si>
  <si>
    <t>홈케어 제품 매출 현황</t>
    <phoneticPr fontId="1" type="noConversion"/>
  </si>
  <si>
    <t>분류</t>
    <phoneticPr fontId="1" type="noConversion"/>
  </si>
  <si>
    <t>주방</t>
    <phoneticPr fontId="1" type="noConversion"/>
  </si>
  <si>
    <t>세탁</t>
    <phoneticPr fontId="1" type="noConversion"/>
  </si>
  <si>
    <t>청소</t>
    <phoneticPr fontId="1" type="noConversion"/>
  </si>
  <si>
    <t>제품명</t>
    <phoneticPr fontId="1" type="noConversion"/>
  </si>
  <si>
    <t>판매가</t>
    <phoneticPr fontId="1" type="noConversion"/>
  </si>
  <si>
    <t>4월</t>
    <phoneticPr fontId="1" type="noConversion"/>
  </si>
  <si>
    <t>5월</t>
  </si>
  <si>
    <t>6월</t>
  </si>
  <si>
    <t>총매출액</t>
    <phoneticPr fontId="1" type="noConversion"/>
  </si>
  <si>
    <t>스팀팡팡</t>
    <phoneticPr fontId="1" type="noConversion"/>
  </si>
  <si>
    <t>클린워시</t>
    <phoneticPr fontId="1" type="noConversion"/>
  </si>
  <si>
    <t>스크릿클린</t>
    <phoneticPr fontId="1" type="noConversion"/>
  </si>
  <si>
    <t>천연세제</t>
    <phoneticPr fontId="1" type="noConversion"/>
  </si>
  <si>
    <t>고농축셀라</t>
    <phoneticPr fontId="1" type="noConversion"/>
  </si>
  <si>
    <t>뉴클린세탁</t>
    <phoneticPr fontId="1" type="noConversion"/>
  </si>
  <si>
    <t>퍼펙트베라</t>
    <phoneticPr fontId="1" type="noConversion"/>
  </si>
  <si>
    <t>다지워클린</t>
    <phoneticPr fontId="1" type="noConversion"/>
  </si>
  <si>
    <t>무균락스</t>
    <phoneticPr fontId="1" type="noConversion"/>
  </si>
  <si>
    <t>강력클리너</t>
    <phoneticPr fontId="1" type="noConversion"/>
  </si>
  <si>
    <t>클린스타</t>
    <phoneticPr fontId="1" type="noConversion"/>
  </si>
  <si>
    <t>클린파워</t>
    <phoneticPr fontId="1" type="noConversion"/>
  </si>
  <si>
    <t>4월</t>
  </si>
  <si>
    <t>합계</t>
    <phoneticPr fontId="1" type="noConversion"/>
  </si>
  <si>
    <t>상반기 생산 현황</t>
    <phoneticPr fontId="1" type="noConversion"/>
  </si>
  <si>
    <t>1월</t>
    <phoneticPr fontId="1" type="noConversion"/>
  </si>
  <si>
    <t>2월</t>
  </si>
  <si>
    <t>3월</t>
  </si>
  <si>
    <t>모델명</t>
    <phoneticPr fontId="1" type="noConversion"/>
  </si>
  <si>
    <t>TSA-524</t>
    <phoneticPr fontId="1" type="noConversion"/>
  </si>
  <si>
    <t>DOE-239</t>
    <phoneticPr fontId="1" type="noConversion"/>
  </si>
  <si>
    <t>TWB-472</t>
    <phoneticPr fontId="1" type="noConversion"/>
  </si>
  <si>
    <t>GNC-608</t>
    <phoneticPr fontId="1" type="noConversion"/>
  </si>
  <si>
    <t>LNV-393</t>
    <phoneticPr fontId="1" type="noConversion"/>
  </si>
  <si>
    <t>TIO-886</t>
    <phoneticPr fontId="1" type="noConversion"/>
  </si>
  <si>
    <t>ERF-791</t>
    <phoneticPr fontId="1" type="noConversion"/>
  </si>
  <si>
    <t>사원별 판매 실적</t>
  </si>
  <si>
    <t>사원명</t>
  </si>
  <si>
    <t xml:space="preserve"> 목표 </t>
  </si>
  <si>
    <t xml:space="preserve"> 실적 </t>
  </si>
  <si>
    <t xml:space="preserve"> 실적총액 </t>
  </si>
  <si>
    <t>부서</t>
    <phoneticPr fontId="1" type="noConversion"/>
  </si>
  <si>
    <t>영업1팀</t>
    <phoneticPr fontId="1" type="noConversion"/>
  </si>
  <si>
    <t>영업2팀</t>
    <phoneticPr fontId="1" type="noConversion"/>
  </si>
  <si>
    <t>김선길</t>
    <phoneticPr fontId="1" type="noConversion"/>
  </si>
  <si>
    <t>강하늘</t>
    <phoneticPr fontId="1" type="noConversion"/>
  </si>
  <si>
    <t>유해인</t>
    <phoneticPr fontId="1" type="noConversion"/>
  </si>
  <si>
    <t>문지성</t>
    <phoneticPr fontId="1" type="noConversion"/>
  </si>
  <si>
    <t>홍선수</t>
    <phoneticPr fontId="1" type="noConversion"/>
  </si>
  <si>
    <t>영화관람현황</t>
    <phoneticPr fontId="1" type="noConversion"/>
  </si>
  <si>
    <t>학번</t>
  </si>
  <si>
    <t>퀴즈A</t>
  </si>
  <si>
    <t>퀴즈B</t>
  </si>
  <si>
    <t>퀴즈C</t>
  </si>
  <si>
    <t>퀴즈D</t>
  </si>
  <si>
    <t>퀴즈E</t>
  </si>
  <si>
    <t>평균</t>
  </si>
  <si>
    <t>청소 최대</t>
  </si>
  <si>
    <t>주방 최대</t>
  </si>
  <si>
    <t>세탁 최대</t>
  </si>
  <si>
    <t>전체 최대값</t>
  </si>
  <si>
    <t>청소 요약</t>
  </si>
  <si>
    <t>주방 요약</t>
  </si>
  <si>
    <t>세탁 요약</t>
  </si>
  <si>
    <t>총합계</t>
  </si>
  <si>
    <t>*공항</t>
    <phoneticPr fontId="1" type="noConversion"/>
  </si>
  <si>
    <t>*항구</t>
    <phoneticPr fontId="1" type="noConversion"/>
  </si>
  <si>
    <t>예약코드</t>
    <phoneticPr fontId="1" type="noConversion"/>
  </si>
  <si>
    <t>CJ-1015</t>
    <phoneticPr fontId="1" type="noConversion"/>
  </si>
  <si>
    <t>SC-6147</t>
    <phoneticPr fontId="1" type="noConversion"/>
  </si>
  <si>
    <t>MP-2842</t>
    <phoneticPr fontId="1" type="noConversion"/>
  </si>
  <si>
    <t>GJ-9308</t>
    <phoneticPr fontId="1" type="noConversion"/>
  </si>
  <si>
    <t>PH-1665</t>
    <phoneticPr fontId="1" type="noConversion"/>
  </si>
  <si>
    <t>예약자</t>
    <phoneticPr fontId="1" type="noConversion"/>
  </si>
  <si>
    <t>정인경</t>
    <phoneticPr fontId="1" type="noConversion"/>
  </si>
  <si>
    <t>한정혁</t>
    <phoneticPr fontId="1" type="noConversion"/>
  </si>
  <si>
    <t>오은성</t>
    <phoneticPr fontId="1" type="noConversion"/>
  </si>
  <si>
    <t>고하일</t>
    <phoneticPr fontId="1" type="noConversion"/>
  </si>
  <si>
    <t>배현주</t>
    <phoneticPr fontId="1" type="noConversion"/>
  </si>
  <si>
    <t>예약일자</t>
    <phoneticPr fontId="1" type="noConversion"/>
  </si>
  <si>
    <t>지역</t>
    <phoneticPr fontId="1" type="noConversion"/>
  </si>
  <si>
    <t>충북 청주시</t>
    <phoneticPr fontId="1" type="noConversion"/>
  </si>
  <si>
    <t>강원 속초시</t>
    <phoneticPr fontId="1" type="noConversion"/>
  </si>
  <si>
    <t>경남 거제시</t>
    <phoneticPr fontId="1" type="noConversion"/>
  </si>
  <si>
    <t>경북 포항시</t>
    <phoneticPr fontId="1" type="noConversion"/>
  </si>
  <si>
    <t>숙박인원</t>
    <phoneticPr fontId="1" type="noConversion"/>
  </si>
  <si>
    <t>4/4(0)</t>
    <phoneticPr fontId="1" type="noConversion"/>
  </si>
  <si>
    <t>2/2(0)</t>
    <phoneticPr fontId="1" type="noConversion"/>
  </si>
  <si>
    <t>4/3(1)</t>
    <phoneticPr fontId="1" type="noConversion"/>
  </si>
  <si>
    <t>6/4(2)</t>
    <phoneticPr fontId="1" type="noConversion"/>
  </si>
  <si>
    <t>요금</t>
    <phoneticPr fontId="1" type="noConversion"/>
  </si>
  <si>
    <t>전남 목포시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</si>
</sst>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76" formatCode="0.0"/>
    <numFmt numFmtId="177" formatCode="0\ &quot;이&quot;&quot;상&quot;"/>
    <numFmt numFmtId="178" formatCode="0\ &quot;미&quot;&quot;만&quot;"/>
    <numFmt numFmtId="179" formatCode="#,##0_ "/>
    <numFmt numFmtId="180" formatCode="#,##0&quot;천원&quot;"/>
  </numFmts>
  <fonts count="8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b/>
      <u val="double"/>
      <sz val="16"/>
      <color theme="1"/>
      <name val="궁서체"/>
      <family val="1"/>
      <charset val="129"/>
    </font>
    <font>
      <sz val="11"/>
      <color rgb="FF000000"/>
      <name val="맑은 고딕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0" xfId="0" applyFont="1">
      <alignment vertical="center"/>
    </xf>
    <xf numFmtId="176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1" applyNumberFormat="1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41" fontId="0" fillId="0" borderId="0" xfId="1" applyFont="1" applyBorder="1" applyAlignment="1">
      <alignment horizontal="center" vertical="center"/>
    </xf>
    <xf numFmtId="179" fontId="0" fillId="0" borderId="1" xfId="0" applyNumberFormat="1" applyBorder="1" applyAlignment="1">
      <alignment horizontal="right" vertical="center"/>
    </xf>
    <xf numFmtId="0" fontId="6" fillId="0" borderId="0" xfId="0" applyFont="1" applyAlignment="1">
      <alignment horizontal="centerContinuous" vertical="center"/>
    </xf>
    <xf numFmtId="41" fontId="0" fillId="0" borderId="1" xfId="1" applyFont="1" applyBorder="1">
      <alignment vertical="center"/>
    </xf>
    <xf numFmtId="180" fontId="0" fillId="0" borderId="1" xfId="0" applyNumberFormat="1" applyBorder="1">
      <alignment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41" fontId="0" fillId="0" borderId="12" xfId="1" applyFont="1" applyBorder="1">
      <alignment vertical="center"/>
    </xf>
    <xf numFmtId="180" fontId="0" fillId="0" borderId="12" xfId="0" applyNumberFormat="1" applyBorder="1">
      <alignment vertical="center"/>
    </xf>
    <xf numFmtId="0" fontId="0" fillId="0" borderId="13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41" fontId="0" fillId="0" borderId="1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06/relationships/vbaProject" Target="vbaProject.bin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ko-KR"/>
              <a:t>판매 실적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차트작업!$D$3</c:f>
              <c:strCache>
                <c:ptCount val="1"/>
                <c:pt idx="0">
                  <c:v> 실적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차트작업!$A$4:$A$9</c:f>
              <c:strCache>
                <c:ptCount val="6"/>
                <c:pt idx="0">
                  <c:v>김선길</c:v>
                </c:pt>
                <c:pt idx="1">
                  <c:v>강하늘</c:v>
                </c:pt>
                <c:pt idx="2">
                  <c:v>유해인</c:v>
                </c:pt>
                <c:pt idx="3">
                  <c:v>문지성</c:v>
                </c:pt>
                <c:pt idx="4">
                  <c:v>최시아</c:v>
                </c:pt>
                <c:pt idx="5">
                  <c:v>홍선수</c:v>
                </c:pt>
              </c:strCache>
            </c:strRef>
          </c:cat>
          <c:val>
            <c:numRef>
              <c:f>차트작업!$D$4:$D$9</c:f>
              <c:numCache>
                <c:formatCode>#,##0_ </c:formatCode>
                <c:ptCount val="6"/>
                <c:pt idx="0">
                  <c:v>5300</c:v>
                </c:pt>
                <c:pt idx="1">
                  <c:v>5250</c:v>
                </c:pt>
                <c:pt idx="2">
                  <c:v>4200</c:v>
                </c:pt>
                <c:pt idx="3">
                  <c:v>5100</c:v>
                </c:pt>
                <c:pt idx="4">
                  <c:v>5650</c:v>
                </c:pt>
                <c:pt idx="5">
                  <c:v>3950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16D-433E-AA0E-72D0E67DA1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0905327"/>
        <c:axId val="823111631"/>
      </c:barChart>
      <c:lineChart>
        <c:grouping val="standard"/>
        <c:varyColors val="0"/>
        <c:ser>
          <c:idx val="2"/>
          <c:order val="1"/>
          <c:tx>
            <c:strRef>
              <c:f>차트작업!$E$3</c:f>
              <c:strCache>
                <c:ptCount val="1"/>
                <c:pt idx="0">
                  <c:v> 실적총액 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dLbl>
              <c:idx val="4"/>
              <c:dLblPos val="t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차트작업!$A$4:$A$9</c:f>
              <c:strCache>
                <c:ptCount val="6"/>
                <c:pt idx="0">
                  <c:v>김선길</c:v>
                </c:pt>
                <c:pt idx="1">
                  <c:v>강하늘</c:v>
                </c:pt>
                <c:pt idx="2">
                  <c:v>유해인</c:v>
                </c:pt>
                <c:pt idx="3">
                  <c:v>문지성</c:v>
                </c:pt>
                <c:pt idx="4">
                  <c:v>최시아</c:v>
                </c:pt>
                <c:pt idx="5">
                  <c:v>홍선수</c:v>
                </c:pt>
              </c:strCache>
            </c:strRef>
          </c:cat>
          <c:val>
            <c:numRef>
              <c:f>차트작업!$E$4:$E$9</c:f>
              <c:numCache>
                <c:formatCode>#,##0_ </c:formatCode>
                <c:ptCount val="6"/>
                <c:pt idx="0">
                  <c:v>795000</c:v>
                </c:pt>
                <c:pt idx="1">
                  <c:v>788000</c:v>
                </c:pt>
                <c:pt idx="2">
                  <c:v>630000</c:v>
                </c:pt>
                <c:pt idx="3">
                  <c:v>765000</c:v>
                </c:pt>
                <c:pt idx="4">
                  <c:v>848000</c:v>
                </c:pt>
                <c:pt idx="5">
                  <c:v>593000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20-4318-85EB-4BA205B989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44815088"/>
        <c:axId val="1744808368"/>
      </c:lineChart>
      <c:catAx>
        <c:axId val="8209053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823111631"/>
        <c:crosses val="autoZero"/>
        <c:auto val="1"/>
        <c:lblAlgn val="ctr"/>
        <c:lblOffset val="100"/>
        <c:noMultiLvlLbl val="0"/>
      </c:catAx>
      <c:valAx>
        <c:axId val="8231116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820905327"/>
        <c:crosses val="autoZero"/>
        <c:crossBetween val="between"/>
      </c:valAx>
      <c:valAx>
        <c:axId val="1744808368"/>
        <c:scaling>
          <c:orientation val="minMax"/>
        </c:scaling>
        <c:delete val="0"/>
        <c:axPos val="r"/>
        <c:numFmt formatCode="#,##0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744815088"/>
        <c:crosses val="max"/>
        <c:crossBetween val="between"/>
      </c:valAx>
      <c:catAx>
        <c:axId val="17448150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744808368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12700" cap="flat" cmpd="sng" algn="ctr">
      <a:solidFill>
        <a:schemeClr val="accent5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11</xdr:row>
          <xdr:rowOff>0</xdr:rowOff>
        </xdr:from>
        <xdr:to>
          <xdr:col>4</xdr:col>
          <xdr:colOff>0</xdr:colOff>
          <xdr:row>13</xdr:row>
          <xdr:rowOff>0</xdr:rowOff>
        </xdr:to>
        <xdr:sp macro=""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합계</a:t>
              </a:r>
            </a:p>
          </xdr:txBody>
        </xdr:sp>
        <xdr:clientData fPrintsWithSheet="0"/>
      </xdr:twoCellAnchor>
    </mc:Choice>
    <mc:Fallback/>
  </mc:AlternateContent>
  <xdr:twoCellAnchor>
    <xdr:from>
      <xdr:col>4</xdr:col>
      <xdr:colOff>0</xdr:colOff>
      <xdr:row>11</xdr:row>
      <xdr:rowOff>0</xdr:rowOff>
    </xdr:from>
    <xdr:to>
      <xdr:col>6</xdr:col>
      <xdr:colOff>0</xdr:colOff>
      <xdr:row>13</xdr:row>
      <xdr:rowOff>0</xdr:rowOff>
    </xdr:to>
    <xdr:sp macro="[0]!테두리" textlink="">
      <xdr:nvSpPr>
        <xdr:cNvPr id="2" name="사각형: 빗면 1">
          <a:extLst>
            <a:ext uri="{FF2B5EF4-FFF2-40B4-BE49-F238E27FC236}">
              <a16:creationId xmlns:a16="http://schemas.microsoft.com/office/drawing/2014/main" id="{371A349E-4A6C-FFC5-3BC8-82281E41FEBE}"/>
            </a:ext>
          </a:extLst>
        </xdr:cNvPr>
        <xdr:cNvSpPr/>
      </xdr:nvSpPr>
      <xdr:spPr>
        <a:xfrm>
          <a:off x="2293620" y="2476500"/>
          <a:ext cx="1082040" cy="441960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테두리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0</xdr:rowOff>
    </xdr:from>
    <xdr:to>
      <xdr:col>7</xdr:col>
      <xdr:colOff>0</xdr:colOff>
      <xdr:row>23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7C3CEC0D-2643-49BD-8306-0B7D413ECD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CEA2BF-38A8-4915-8358-C2A615317BEC}">
  <dimension ref="A1:F8"/>
  <sheetViews>
    <sheetView workbookViewId="0">
      <selection activeCell="D6" sqref="D6"/>
    </sheetView>
  </sheetViews>
  <sheetFormatPr defaultRowHeight="17.399999999999999" x14ac:dyDescent="0.4"/>
  <cols>
    <col min="3" max="3" width="10.8984375" bestFit="1" customWidth="1"/>
    <col min="4" max="4" width="11.09765625" bestFit="1" customWidth="1"/>
    <col min="6" max="6" width="9.09765625" bestFit="1" customWidth="1"/>
  </cols>
  <sheetData>
    <row r="1" spans="1:6" x14ac:dyDescent="0.4">
      <c r="A1" t="s">
        <v>0</v>
      </c>
    </row>
    <row r="3" spans="1:6" x14ac:dyDescent="0.4">
      <c r="A3" s="1" t="s">
        <v>205</v>
      </c>
      <c r="B3" s="1" t="s">
        <v>211</v>
      </c>
      <c r="C3" s="1" t="s">
        <v>217</v>
      </c>
      <c r="D3" s="1" t="s">
        <v>218</v>
      </c>
      <c r="E3" s="1" t="s">
        <v>223</v>
      </c>
      <c r="F3" s="1" t="s">
        <v>228</v>
      </c>
    </row>
    <row r="4" spans="1:6" x14ac:dyDescent="0.4">
      <c r="A4" s="1" t="s">
        <v>206</v>
      </c>
      <c r="B4" s="1" t="s">
        <v>212</v>
      </c>
      <c r="C4" s="2">
        <v>45354</v>
      </c>
      <c r="D4" s="1" t="s">
        <v>219</v>
      </c>
      <c r="E4" s="1" t="s">
        <v>224</v>
      </c>
      <c r="F4" s="3">
        <v>240000</v>
      </c>
    </row>
    <row r="5" spans="1:6" x14ac:dyDescent="0.4">
      <c r="A5" s="1" t="s">
        <v>207</v>
      </c>
      <c r="B5" s="1" t="s">
        <v>213</v>
      </c>
      <c r="C5" s="2">
        <v>45359</v>
      </c>
      <c r="D5" s="1" t="s">
        <v>220</v>
      </c>
      <c r="E5" s="1" t="s">
        <v>225</v>
      </c>
      <c r="F5" s="3">
        <v>150000</v>
      </c>
    </row>
    <row r="6" spans="1:6" x14ac:dyDescent="0.4">
      <c r="A6" s="1" t="s">
        <v>208</v>
      </c>
      <c r="B6" s="1" t="s">
        <v>214</v>
      </c>
      <c r="C6" s="2">
        <v>45362</v>
      </c>
      <c r="D6" s="1" t="s">
        <v>229</v>
      </c>
      <c r="E6" s="1" t="s">
        <v>226</v>
      </c>
      <c r="F6" s="3">
        <v>180000</v>
      </c>
    </row>
    <row r="7" spans="1:6" x14ac:dyDescent="0.4">
      <c r="A7" s="1" t="s">
        <v>209</v>
      </c>
      <c r="B7" s="1" t="s">
        <v>215</v>
      </c>
      <c r="C7" s="2">
        <v>45366</v>
      </c>
      <c r="D7" s="1" t="s">
        <v>221</v>
      </c>
      <c r="E7" s="1" t="s">
        <v>227</v>
      </c>
      <c r="F7" s="3">
        <v>300000</v>
      </c>
    </row>
    <row r="8" spans="1:6" x14ac:dyDescent="0.4">
      <c r="A8" s="1" t="s">
        <v>210</v>
      </c>
      <c r="B8" s="1" t="s">
        <v>216</v>
      </c>
      <c r="C8" s="2">
        <v>45373</v>
      </c>
      <c r="D8" s="1" t="s">
        <v>222</v>
      </c>
      <c r="E8" s="1" t="s">
        <v>225</v>
      </c>
      <c r="F8" s="3">
        <v>140000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4BB9EE-9499-4E5A-A18C-47A6AC036800}">
  <dimension ref="A1:F10"/>
  <sheetViews>
    <sheetView workbookViewId="0">
      <selection activeCell="E6" sqref="E6"/>
    </sheetView>
  </sheetViews>
  <sheetFormatPr defaultRowHeight="17.399999999999999" x14ac:dyDescent="0.4"/>
  <cols>
    <col min="1" max="1" width="10.3984375" bestFit="1" customWidth="1"/>
    <col min="2" max="2" width="12.296875" bestFit="1" customWidth="1"/>
    <col min="4" max="4" width="10.3984375" bestFit="1" customWidth="1"/>
  </cols>
  <sheetData>
    <row r="1" spans="1:6" ht="20.399999999999999" x14ac:dyDescent="0.4">
      <c r="A1" s="16" t="s">
        <v>101</v>
      </c>
      <c r="B1" s="16"/>
      <c r="C1" s="16"/>
      <c r="D1" s="16"/>
      <c r="E1" s="16"/>
      <c r="F1" s="16"/>
    </row>
    <row r="2" spans="1:6" ht="18" thickBot="1" x14ac:dyDescent="0.45"/>
    <row r="3" spans="1:6" x14ac:dyDescent="0.4">
      <c r="A3" s="19" t="s">
        <v>102</v>
      </c>
      <c r="B3" s="20" t="s">
        <v>105</v>
      </c>
      <c r="C3" s="20" t="s">
        <v>116</v>
      </c>
      <c r="D3" s="20" t="s">
        <v>115</v>
      </c>
      <c r="E3" s="20" t="s">
        <v>114</v>
      </c>
      <c r="F3" s="21" t="s">
        <v>117</v>
      </c>
    </row>
    <row r="4" spans="1:6" x14ac:dyDescent="0.4">
      <c r="A4" s="30" t="s">
        <v>103</v>
      </c>
      <c r="B4" s="4" t="s">
        <v>108</v>
      </c>
      <c r="C4" s="17">
        <v>1532</v>
      </c>
      <c r="D4" s="18">
        <v>22980</v>
      </c>
      <c r="E4" s="4" t="s">
        <v>118</v>
      </c>
      <c r="F4" s="22">
        <f>_xlfn.RANK.EQ(D4,$D$4:$D$10)</f>
        <v>3</v>
      </c>
    </row>
    <row r="5" spans="1:6" x14ac:dyDescent="0.4">
      <c r="A5" s="30"/>
      <c r="B5" s="4" t="s">
        <v>109</v>
      </c>
      <c r="C5" s="17">
        <v>2415</v>
      </c>
      <c r="D5" s="18">
        <v>39848</v>
      </c>
      <c r="E5" s="4" t="s">
        <v>118</v>
      </c>
      <c r="F5" s="22">
        <f t="shared" ref="F5:F10" si="0">_xlfn.RANK.EQ(D5,$D$4:$D$10)</f>
        <v>1</v>
      </c>
    </row>
    <row r="6" spans="1:6" x14ac:dyDescent="0.4">
      <c r="A6" s="30"/>
      <c r="B6" s="4" t="s">
        <v>106</v>
      </c>
      <c r="C6" s="17">
        <v>1988</v>
      </c>
      <c r="D6" s="18">
        <v>33796</v>
      </c>
      <c r="E6" s="4" t="s">
        <v>118</v>
      </c>
      <c r="F6" s="22">
        <f t="shared" si="0"/>
        <v>2</v>
      </c>
    </row>
    <row r="7" spans="1:6" x14ac:dyDescent="0.4">
      <c r="A7" s="30" t="s">
        <v>104</v>
      </c>
      <c r="B7" s="4" t="s">
        <v>112</v>
      </c>
      <c r="C7" s="17">
        <v>1679</v>
      </c>
      <c r="D7" s="18">
        <v>6044</v>
      </c>
      <c r="E7" s="4" t="s">
        <v>119</v>
      </c>
      <c r="F7" s="22">
        <f t="shared" si="0"/>
        <v>5</v>
      </c>
    </row>
    <row r="8" spans="1:6" x14ac:dyDescent="0.4">
      <c r="A8" s="30"/>
      <c r="B8" s="4" t="s">
        <v>113</v>
      </c>
      <c r="C8" s="17">
        <v>2376</v>
      </c>
      <c r="D8" s="18">
        <v>9029</v>
      </c>
      <c r="E8" s="4" t="s">
        <v>119</v>
      </c>
      <c r="F8" s="22">
        <f t="shared" si="0"/>
        <v>4</v>
      </c>
    </row>
    <row r="9" spans="1:6" x14ac:dyDescent="0.4">
      <c r="A9" s="30" t="s">
        <v>107</v>
      </c>
      <c r="B9" s="4" t="s">
        <v>110</v>
      </c>
      <c r="C9" s="17">
        <v>2571</v>
      </c>
      <c r="D9" s="18">
        <v>5142</v>
      </c>
      <c r="E9" s="4" t="s">
        <v>120</v>
      </c>
      <c r="F9" s="22">
        <f t="shared" si="0"/>
        <v>6</v>
      </c>
    </row>
    <row r="10" spans="1:6" ht="18" thickBot="1" x14ac:dyDescent="0.45">
      <c r="A10" s="31"/>
      <c r="B10" s="23" t="s">
        <v>111</v>
      </c>
      <c r="C10" s="24">
        <v>1864</v>
      </c>
      <c r="D10" s="25">
        <v>4474</v>
      </c>
      <c r="E10" s="23" t="s">
        <v>120</v>
      </c>
      <c r="F10" s="26">
        <f t="shared" si="0"/>
        <v>7</v>
      </c>
    </row>
  </sheetData>
  <mergeCells count="3">
    <mergeCell ref="A4:A6"/>
    <mergeCell ref="A7:A8"/>
    <mergeCell ref="A9:A10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7EE921-70C5-4DBF-B5F8-C81DB3097C73}">
  <dimension ref="B1:H13"/>
  <sheetViews>
    <sheetView workbookViewId="0">
      <selection activeCell="B3" sqref="B3:B13"/>
    </sheetView>
  </sheetViews>
  <sheetFormatPr defaultRowHeight="17.399999999999999" x14ac:dyDescent="0.4"/>
  <cols>
    <col min="1" max="1" width="3.59765625" customWidth="1"/>
  </cols>
  <sheetData>
    <row r="1" spans="2:8" x14ac:dyDescent="0.4">
      <c r="B1" t="s">
        <v>121</v>
      </c>
    </row>
    <row r="3" spans="2:8" x14ac:dyDescent="0.4">
      <c r="B3" t="s">
        <v>188</v>
      </c>
      <c r="C3" t="s">
        <v>189</v>
      </c>
      <c r="D3" t="s">
        <v>190</v>
      </c>
      <c r="E3" t="s">
        <v>191</v>
      </c>
      <c r="F3" t="s">
        <v>192</v>
      </c>
      <c r="G3" t="s">
        <v>193</v>
      </c>
      <c r="H3" t="s">
        <v>194</v>
      </c>
    </row>
    <row r="4" spans="2:8" x14ac:dyDescent="0.4">
      <c r="B4">
        <v>2531001</v>
      </c>
      <c r="C4">
        <v>24</v>
      </c>
      <c r="D4">
        <v>26</v>
      </c>
      <c r="E4">
        <v>25</v>
      </c>
      <c r="F4">
        <v>25</v>
      </c>
      <c r="G4">
        <v>27</v>
      </c>
      <c r="H4">
        <v>25.4</v>
      </c>
    </row>
    <row r="5" spans="2:8" x14ac:dyDescent="0.4">
      <c r="B5">
        <v>2531002</v>
      </c>
      <c r="C5">
        <v>28</v>
      </c>
      <c r="D5">
        <v>24</v>
      </c>
      <c r="E5">
        <v>26</v>
      </c>
      <c r="F5">
        <v>28</v>
      </c>
      <c r="G5">
        <v>25</v>
      </c>
      <c r="H5">
        <v>26.2</v>
      </c>
    </row>
    <row r="6" spans="2:8" x14ac:dyDescent="0.4">
      <c r="B6">
        <v>2531003</v>
      </c>
      <c r="C6">
        <v>21</v>
      </c>
      <c r="D6">
        <v>29</v>
      </c>
      <c r="E6">
        <v>28</v>
      </c>
      <c r="F6">
        <v>27</v>
      </c>
      <c r="G6">
        <v>26</v>
      </c>
      <c r="H6">
        <v>26.2</v>
      </c>
    </row>
    <row r="7" spans="2:8" x14ac:dyDescent="0.4">
      <c r="B7">
        <v>2531004</v>
      </c>
      <c r="C7">
        <v>27</v>
      </c>
      <c r="D7">
        <v>30</v>
      </c>
      <c r="E7">
        <v>29</v>
      </c>
      <c r="F7">
        <v>28</v>
      </c>
      <c r="G7">
        <v>29</v>
      </c>
      <c r="H7">
        <v>28.6</v>
      </c>
    </row>
    <row r="8" spans="2:8" x14ac:dyDescent="0.4">
      <c r="B8">
        <v>2531005</v>
      </c>
      <c r="C8">
        <v>19</v>
      </c>
      <c r="D8">
        <v>18</v>
      </c>
      <c r="E8">
        <v>20</v>
      </c>
      <c r="F8">
        <v>22</v>
      </c>
      <c r="G8">
        <v>20</v>
      </c>
      <c r="H8">
        <v>19.8</v>
      </c>
    </row>
    <row r="9" spans="2:8" x14ac:dyDescent="0.4">
      <c r="B9">
        <v>2531006</v>
      </c>
      <c r="C9">
        <v>23</v>
      </c>
      <c r="D9">
        <v>27</v>
      </c>
      <c r="E9">
        <v>25</v>
      </c>
      <c r="F9">
        <v>26</v>
      </c>
      <c r="G9">
        <v>25</v>
      </c>
      <c r="H9">
        <v>25.2</v>
      </c>
    </row>
    <row r="10" spans="2:8" x14ac:dyDescent="0.4">
      <c r="B10">
        <v>2531007</v>
      </c>
      <c r="C10">
        <v>28</v>
      </c>
      <c r="D10">
        <v>29</v>
      </c>
      <c r="E10">
        <v>28</v>
      </c>
      <c r="F10">
        <v>27</v>
      </c>
      <c r="G10">
        <v>29</v>
      </c>
      <c r="H10">
        <v>28.2</v>
      </c>
    </row>
    <row r="11" spans="2:8" x14ac:dyDescent="0.4">
      <c r="B11">
        <v>2531008</v>
      </c>
      <c r="C11">
        <v>24</v>
      </c>
      <c r="D11">
        <v>21</v>
      </c>
      <c r="E11">
        <v>22</v>
      </c>
      <c r="F11">
        <v>24</v>
      </c>
      <c r="G11">
        <v>25</v>
      </c>
      <c r="H11">
        <v>23.2</v>
      </c>
    </row>
    <row r="12" spans="2:8" x14ac:dyDescent="0.4">
      <c r="B12">
        <v>2531009</v>
      </c>
      <c r="C12">
        <v>26</v>
      </c>
      <c r="D12">
        <v>29</v>
      </c>
      <c r="E12">
        <v>29</v>
      </c>
      <c r="F12">
        <v>28</v>
      </c>
      <c r="G12">
        <v>30</v>
      </c>
      <c r="H12">
        <v>28.4</v>
      </c>
    </row>
    <row r="13" spans="2:8" x14ac:dyDescent="0.4">
      <c r="B13">
        <v>2531010</v>
      </c>
      <c r="C13">
        <v>28</v>
      </c>
      <c r="D13">
        <v>25</v>
      </c>
      <c r="E13">
        <v>26</v>
      </c>
      <c r="F13">
        <v>24</v>
      </c>
      <c r="G13">
        <v>26</v>
      </c>
      <c r="H13">
        <v>25.8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EDABF1-A47E-4415-BC4F-3DB907FA8361}">
  <dimension ref="A1:J36"/>
  <sheetViews>
    <sheetView topLeftCell="A4" workbookViewId="0">
      <selection activeCell="J15" sqref="J15:J24"/>
    </sheetView>
  </sheetViews>
  <sheetFormatPr defaultRowHeight="17.399999999999999" x14ac:dyDescent="0.4"/>
  <cols>
    <col min="1" max="1" width="10.3984375" bestFit="1" customWidth="1"/>
    <col min="8" max="8" width="8.69921875" customWidth="1"/>
    <col min="10" max="10" width="10.3984375" bestFit="1" customWidth="1"/>
  </cols>
  <sheetData>
    <row r="1" spans="1:10" x14ac:dyDescent="0.4">
      <c r="A1" t="s">
        <v>1</v>
      </c>
      <c r="B1" s="5" t="s">
        <v>7</v>
      </c>
      <c r="G1" t="s">
        <v>17</v>
      </c>
      <c r="H1" s="5" t="s">
        <v>52</v>
      </c>
    </row>
    <row r="2" spans="1:10" x14ac:dyDescent="0.4">
      <c r="A2" s="4" t="s">
        <v>8</v>
      </c>
      <c r="B2" s="4" t="s">
        <v>2</v>
      </c>
      <c r="C2" s="4" t="s">
        <v>3</v>
      </c>
      <c r="D2" s="4" t="s">
        <v>5</v>
      </c>
      <c r="E2" s="4" t="s">
        <v>4</v>
      </c>
      <c r="G2" s="4" t="s">
        <v>8</v>
      </c>
      <c r="H2" s="4" t="s">
        <v>54</v>
      </c>
      <c r="I2" s="4" t="s">
        <v>64</v>
      </c>
      <c r="J2" s="7" t="s">
        <v>53</v>
      </c>
    </row>
    <row r="3" spans="1:10" x14ac:dyDescent="0.4">
      <c r="A3" s="4" t="s">
        <v>9</v>
      </c>
      <c r="B3" s="4">
        <v>82.6</v>
      </c>
      <c r="C3" s="4">
        <v>85.5</v>
      </c>
      <c r="D3" s="4">
        <v>84.7</v>
      </c>
      <c r="E3" s="6">
        <f>AVERAGE(B3:D3)</f>
        <v>84.266666666666666</v>
      </c>
      <c r="G3" s="4" t="s">
        <v>60</v>
      </c>
      <c r="H3" s="4">
        <v>24</v>
      </c>
      <c r="I3" s="4">
        <v>399</v>
      </c>
      <c r="J3" s="4" t="str">
        <f>IF(_xlfn.RANK.EQ(I3,$I$3:$I$11,0)&lt;=3,"국가대표",IF(_xlfn.RANK.EQ(I3,$I$3:$I$11,0)&lt;=6,"상비군",""))</f>
        <v>상비군</v>
      </c>
    </row>
    <row r="4" spans="1:10" x14ac:dyDescent="0.4">
      <c r="A4" s="4" t="s">
        <v>10</v>
      </c>
      <c r="B4" s="4">
        <v>88.5</v>
      </c>
      <c r="C4" s="4">
        <v>78.400000000000006</v>
      </c>
      <c r="D4" s="4">
        <v>80.5</v>
      </c>
      <c r="E4" s="6">
        <f t="shared" ref="E4:E10" si="0">AVERAGE(B4:D4)</f>
        <v>82.466666666666669</v>
      </c>
      <c r="G4" s="4" t="s">
        <v>61</v>
      </c>
      <c r="H4" s="4">
        <v>28</v>
      </c>
      <c r="I4" s="4">
        <v>451</v>
      </c>
      <c r="J4" s="4" t="str">
        <f t="shared" ref="J4:J11" si="1">IF(_xlfn.RANK.EQ(I4,$I$3:$I$11,0)&lt;=3,"국가대표",IF(_xlfn.RANK.EQ(I4,$I$3:$I$11,0)&lt;=6,"상비군",""))</f>
        <v>국가대표</v>
      </c>
    </row>
    <row r="5" spans="1:10" x14ac:dyDescent="0.4">
      <c r="A5" s="4" t="s">
        <v>16</v>
      </c>
      <c r="B5" s="4">
        <v>82.6</v>
      </c>
      <c r="C5" s="4">
        <v>90.8</v>
      </c>
      <c r="D5" s="4">
        <v>92.5</v>
      </c>
      <c r="E5" s="6">
        <f t="shared" si="0"/>
        <v>88.633333333333326</v>
      </c>
      <c r="G5" s="4" t="s">
        <v>55</v>
      </c>
      <c r="H5" s="4">
        <v>31</v>
      </c>
      <c r="I5" s="4">
        <v>394</v>
      </c>
      <c r="J5" s="4" t="str">
        <f t="shared" si="1"/>
        <v/>
      </c>
    </row>
    <row r="6" spans="1:10" x14ac:dyDescent="0.4">
      <c r="A6" s="4" t="s">
        <v>11</v>
      </c>
      <c r="B6" s="4">
        <v>84.5</v>
      </c>
      <c r="C6" s="4">
        <v>85.5</v>
      </c>
      <c r="D6" s="4">
        <v>80.5</v>
      </c>
      <c r="E6" s="6">
        <f t="shared" si="0"/>
        <v>83.5</v>
      </c>
      <c r="G6" s="4" t="s">
        <v>56</v>
      </c>
      <c r="H6" s="4">
        <v>25</v>
      </c>
      <c r="I6" s="4">
        <v>433</v>
      </c>
      <c r="J6" s="4" t="str">
        <f t="shared" si="1"/>
        <v>국가대표</v>
      </c>
    </row>
    <row r="7" spans="1:10" x14ac:dyDescent="0.4">
      <c r="A7" s="4" t="s">
        <v>12</v>
      </c>
      <c r="B7" s="4">
        <v>82.6</v>
      </c>
      <c r="C7" s="4">
        <v>78.400000000000006</v>
      </c>
      <c r="D7" s="4">
        <v>82.4</v>
      </c>
      <c r="E7" s="6">
        <f t="shared" si="0"/>
        <v>81.13333333333334</v>
      </c>
      <c r="G7" s="4" t="s">
        <v>57</v>
      </c>
      <c r="H7" s="4">
        <v>29</v>
      </c>
      <c r="I7" s="4">
        <v>418</v>
      </c>
      <c r="J7" s="4" t="str">
        <f t="shared" si="1"/>
        <v>상비군</v>
      </c>
    </row>
    <row r="8" spans="1:10" x14ac:dyDescent="0.4">
      <c r="A8" s="4" t="s">
        <v>13</v>
      </c>
      <c r="B8" s="4">
        <v>81.900000000000006</v>
      </c>
      <c r="C8" s="4">
        <v>85.5</v>
      </c>
      <c r="D8" s="4">
        <v>84.7</v>
      </c>
      <c r="E8" s="6">
        <f t="shared" si="0"/>
        <v>84.033333333333346</v>
      </c>
      <c r="G8" s="4" t="s">
        <v>58</v>
      </c>
      <c r="H8" s="4">
        <v>24</v>
      </c>
      <c r="I8" s="4">
        <v>380</v>
      </c>
      <c r="J8" s="4" t="str">
        <f t="shared" si="1"/>
        <v/>
      </c>
    </row>
    <row r="9" spans="1:10" x14ac:dyDescent="0.4">
      <c r="A9" s="4" t="s">
        <v>14</v>
      </c>
      <c r="B9" s="4">
        <v>93.4</v>
      </c>
      <c r="C9" s="4">
        <v>94.2</v>
      </c>
      <c r="D9" s="4">
        <v>92.5</v>
      </c>
      <c r="E9" s="6">
        <f t="shared" si="0"/>
        <v>93.366666666666674</v>
      </c>
      <c r="G9" s="4" t="s">
        <v>59</v>
      </c>
      <c r="H9" s="4">
        <v>22</v>
      </c>
      <c r="I9" s="4">
        <v>425</v>
      </c>
      <c r="J9" s="4" t="str">
        <f t="shared" si="1"/>
        <v>상비군</v>
      </c>
    </row>
    <row r="10" spans="1:10" x14ac:dyDescent="0.4">
      <c r="A10" s="4" t="s">
        <v>15</v>
      </c>
      <c r="B10" s="4">
        <v>88.5</v>
      </c>
      <c r="C10" s="4">
        <v>90.8</v>
      </c>
      <c r="D10" s="4">
        <v>93.6</v>
      </c>
      <c r="E10" s="6">
        <f t="shared" si="0"/>
        <v>90.966666666666654</v>
      </c>
      <c r="G10" s="4" t="s">
        <v>62</v>
      </c>
      <c r="H10" s="4">
        <v>30</v>
      </c>
      <c r="I10" s="4">
        <v>427</v>
      </c>
      <c r="J10" s="4" t="str">
        <f t="shared" si="1"/>
        <v>국가대표</v>
      </c>
    </row>
    <row r="11" spans="1:10" x14ac:dyDescent="0.4">
      <c r="A11" s="32" t="s">
        <v>6</v>
      </c>
      <c r="B11" s="33"/>
      <c r="C11" s="33"/>
      <c r="D11" s="34"/>
      <c r="E11" s="4">
        <f>INT(_xlfn.MODE.SNGL(C3:C10))</f>
        <v>85</v>
      </c>
      <c r="G11" s="4" t="s">
        <v>63</v>
      </c>
      <c r="H11" s="4">
        <v>26</v>
      </c>
      <c r="I11" s="4">
        <v>386</v>
      </c>
      <c r="J11" s="4" t="str">
        <f t="shared" si="1"/>
        <v/>
      </c>
    </row>
    <row r="13" spans="1:10" x14ac:dyDescent="0.4">
      <c r="A13" t="s">
        <v>18</v>
      </c>
      <c r="B13" s="5" t="s">
        <v>187</v>
      </c>
      <c r="F13" t="s">
        <v>35</v>
      </c>
      <c r="G13" s="5" t="s">
        <v>65</v>
      </c>
    </row>
    <row r="14" spans="1:10" x14ac:dyDescent="0.4">
      <c r="A14" s="4" t="s">
        <v>19</v>
      </c>
      <c r="B14" s="4" t="s">
        <v>20</v>
      </c>
      <c r="C14" s="4" t="s">
        <v>21</v>
      </c>
      <c r="D14" s="4" t="s">
        <v>22</v>
      </c>
      <c r="F14" s="4" t="s">
        <v>67</v>
      </c>
      <c r="G14" s="4" t="s">
        <v>80</v>
      </c>
      <c r="H14" s="4" t="s">
        <v>76</v>
      </c>
      <c r="I14" s="4" t="s">
        <v>77</v>
      </c>
      <c r="J14" s="7" t="s">
        <v>66</v>
      </c>
    </row>
    <row r="15" spans="1:10" x14ac:dyDescent="0.4">
      <c r="A15" s="4" t="s">
        <v>28</v>
      </c>
      <c r="B15" s="4" t="s">
        <v>25</v>
      </c>
      <c r="C15" s="4" t="s">
        <v>23</v>
      </c>
      <c r="D15" s="8">
        <v>13000</v>
      </c>
      <c r="F15" s="4" t="s">
        <v>70</v>
      </c>
      <c r="G15" s="4">
        <v>2020</v>
      </c>
      <c r="H15" s="9" t="s">
        <v>81</v>
      </c>
      <c r="I15" s="4" t="s">
        <v>91</v>
      </c>
      <c r="J15" s="4" t="str">
        <f>UPPER(LEFT(H15,3)&amp;"-"&amp;RIGHT(G15,2)&amp;"-"&amp;LEFT(I15,2))</f>
        <v>HIH-20-DA</v>
      </c>
    </row>
    <row r="16" spans="1:10" x14ac:dyDescent="0.4">
      <c r="A16" s="4" t="s">
        <v>29</v>
      </c>
      <c r="B16" s="4" t="s">
        <v>26</v>
      </c>
      <c r="C16" s="4" t="s">
        <v>24</v>
      </c>
      <c r="D16" s="8">
        <v>11000</v>
      </c>
      <c r="F16" s="4" t="s">
        <v>69</v>
      </c>
      <c r="G16" s="4">
        <v>2024</v>
      </c>
      <c r="H16" s="9" t="s">
        <v>82</v>
      </c>
      <c r="I16" s="4" t="s">
        <v>92</v>
      </c>
      <c r="J16" s="4" t="str">
        <f t="shared" ref="J16:J24" si="2">UPPER(LEFT(H16,3)&amp;"-"&amp;RIGHT(G16,2)&amp;"-"&amp;LEFT(I16,2))</f>
        <v>IDE-24-NA</v>
      </c>
    </row>
    <row r="17" spans="1:10" x14ac:dyDescent="0.4">
      <c r="A17" s="4" t="s">
        <v>30</v>
      </c>
      <c r="B17" s="4" t="s">
        <v>27</v>
      </c>
      <c r="C17" s="4" t="s">
        <v>24</v>
      </c>
      <c r="D17" s="8">
        <v>13000</v>
      </c>
      <c r="F17" s="4" t="s">
        <v>72</v>
      </c>
      <c r="G17" s="4">
        <v>2019</v>
      </c>
      <c r="H17" s="9" t="s">
        <v>83</v>
      </c>
      <c r="I17" s="4" t="s">
        <v>93</v>
      </c>
      <c r="J17" s="4" t="str">
        <f t="shared" si="2"/>
        <v>ANC-19-ST</v>
      </c>
    </row>
    <row r="18" spans="1:10" x14ac:dyDescent="0.4">
      <c r="A18" s="4" t="s">
        <v>31</v>
      </c>
      <c r="B18" s="4" t="s">
        <v>25</v>
      </c>
      <c r="C18" s="4" t="s">
        <v>23</v>
      </c>
      <c r="D18" s="8">
        <v>13000</v>
      </c>
      <c r="F18" s="4" t="s">
        <v>71</v>
      </c>
      <c r="G18" s="4">
        <v>2022</v>
      </c>
      <c r="H18" s="9" t="s">
        <v>87</v>
      </c>
      <c r="I18" s="4" t="s">
        <v>94</v>
      </c>
      <c r="J18" s="4" t="str">
        <f t="shared" si="2"/>
        <v>SNS-22-VI</v>
      </c>
    </row>
    <row r="19" spans="1:10" x14ac:dyDescent="0.4">
      <c r="A19" s="4" t="s">
        <v>32</v>
      </c>
      <c r="B19" s="4" t="s">
        <v>25</v>
      </c>
      <c r="C19" s="4" t="s">
        <v>23</v>
      </c>
      <c r="D19" s="8">
        <v>11000</v>
      </c>
      <c r="F19" s="4" t="s">
        <v>78</v>
      </c>
      <c r="G19" s="4">
        <v>2021</v>
      </c>
      <c r="H19" s="9" t="s">
        <v>84</v>
      </c>
      <c r="I19" s="4" t="s">
        <v>95</v>
      </c>
      <c r="J19" s="4" t="str">
        <f t="shared" si="2"/>
        <v>GOF-21-AL</v>
      </c>
    </row>
    <row r="20" spans="1:10" x14ac:dyDescent="0.4">
      <c r="A20" s="4" t="s">
        <v>33</v>
      </c>
      <c r="B20" s="4" t="s">
        <v>27</v>
      </c>
      <c r="C20" s="4" t="s">
        <v>23</v>
      </c>
      <c r="D20" s="8">
        <v>12000</v>
      </c>
      <c r="F20" s="4" t="s">
        <v>73</v>
      </c>
      <c r="G20" s="4">
        <v>2023</v>
      </c>
      <c r="H20" s="9" t="s">
        <v>85</v>
      </c>
      <c r="I20" s="4" t="s">
        <v>98</v>
      </c>
      <c r="J20" s="4" t="str">
        <f t="shared" si="2"/>
        <v>KES-23-RA</v>
      </c>
    </row>
    <row r="21" spans="1:10" x14ac:dyDescent="0.4">
      <c r="A21" s="4" t="s">
        <v>34</v>
      </c>
      <c r="B21" s="4" t="s">
        <v>26</v>
      </c>
      <c r="C21" s="4" t="s">
        <v>24</v>
      </c>
      <c r="D21" s="8">
        <v>12000</v>
      </c>
      <c r="F21" s="4" t="s">
        <v>74</v>
      </c>
      <c r="G21" s="4">
        <v>2021</v>
      </c>
      <c r="H21" s="9" t="s">
        <v>86</v>
      </c>
      <c r="I21" s="4" t="s">
        <v>97</v>
      </c>
      <c r="J21" s="4" t="str">
        <f t="shared" si="2"/>
        <v>CHA-21-DA</v>
      </c>
    </row>
    <row r="22" spans="1:10" x14ac:dyDescent="0.4">
      <c r="F22" s="4" t="s">
        <v>75</v>
      </c>
      <c r="G22" s="4">
        <v>2022</v>
      </c>
      <c r="H22" s="9" t="s">
        <v>88</v>
      </c>
      <c r="I22" s="4" t="s">
        <v>99</v>
      </c>
      <c r="J22" s="4" t="str">
        <f t="shared" si="2"/>
        <v>INF-22-GI</v>
      </c>
    </row>
    <row r="23" spans="1:10" x14ac:dyDescent="0.4">
      <c r="A23" s="7" t="s">
        <v>23</v>
      </c>
      <c r="B23" s="4">
        <f>TRUNC(SUMIF($C$15:$C$21,C15,$D$15:$D$21)/SUM($D$15:$D$21)*100)</f>
        <v>57</v>
      </c>
      <c r="F23" s="4" t="s">
        <v>68</v>
      </c>
      <c r="G23" s="4">
        <v>2020</v>
      </c>
      <c r="H23" s="9" t="s">
        <v>89</v>
      </c>
      <c r="I23" s="4" t="s">
        <v>96</v>
      </c>
      <c r="J23" s="4" t="str">
        <f t="shared" si="2"/>
        <v>GKS-20-CO</v>
      </c>
    </row>
    <row r="24" spans="1:10" x14ac:dyDescent="0.4">
      <c r="A24" s="7" t="s">
        <v>24</v>
      </c>
      <c r="B24" s="4">
        <f>TRUNC(SUMIF($C$15:$C$21,C16,$D$15:$D$21)/SUM($D$15:$D$21)*100)</f>
        <v>42</v>
      </c>
      <c r="F24" s="4" t="s">
        <v>79</v>
      </c>
      <c r="G24" s="4">
        <v>2023</v>
      </c>
      <c r="H24" s="9" t="s">
        <v>90</v>
      </c>
      <c r="I24" s="4" t="s">
        <v>100</v>
      </c>
      <c r="J24" s="4" t="str">
        <f t="shared" si="2"/>
        <v>LSH-23-EN</v>
      </c>
    </row>
    <row r="26" spans="1:10" x14ac:dyDescent="0.4">
      <c r="A26" t="s">
        <v>36</v>
      </c>
      <c r="B26" s="5" t="s">
        <v>37</v>
      </c>
    </row>
    <row r="27" spans="1:10" x14ac:dyDescent="0.4">
      <c r="A27" s="4" t="s">
        <v>38</v>
      </c>
      <c r="B27" s="4" t="s">
        <v>48</v>
      </c>
      <c r="C27" s="7" t="s">
        <v>50</v>
      </c>
      <c r="E27" s="37" t="s">
        <v>51</v>
      </c>
      <c r="F27" s="37"/>
      <c r="G27" s="37"/>
    </row>
    <row r="28" spans="1:10" x14ac:dyDescent="0.4">
      <c r="A28" s="4" t="s">
        <v>39</v>
      </c>
      <c r="B28" s="4">
        <v>268</v>
      </c>
      <c r="C28" s="4">
        <f>ROUNDDOWN(B28*(1-VLOOKUP(B28,$E$29:$G$33,3,1)),1)</f>
        <v>246.5</v>
      </c>
      <c r="E28" s="35" t="s">
        <v>48</v>
      </c>
      <c r="F28" s="36"/>
      <c r="G28" s="4" t="s">
        <v>49</v>
      </c>
    </row>
    <row r="29" spans="1:10" x14ac:dyDescent="0.4">
      <c r="A29" s="4" t="s">
        <v>40</v>
      </c>
      <c r="B29" s="4">
        <v>135</v>
      </c>
      <c r="C29" s="4">
        <f t="shared" ref="C29:C36" si="3">ROUNDDOWN(B29*(1-VLOOKUP(B29,$E$29:$G$33,3,1)),1)</f>
        <v>128.19999999999999</v>
      </c>
      <c r="E29" s="10">
        <v>0</v>
      </c>
      <c r="F29" s="11">
        <v>100</v>
      </c>
      <c r="G29" s="12">
        <v>0.02</v>
      </c>
    </row>
    <row r="30" spans="1:10" x14ac:dyDescent="0.4">
      <c r="A30" s="4" t="s">
        <v>41</v>
      </c>
      <c r="B30" s="4">
        <v>422</v>
      </c>
      <c r="C30" s="4">
        <f t="shared" si="3"/>
        <v>358.7</v>
      </c>
      <c r="E30" s="10">
        <v>100</v>
      </c>
      <c r="F30" s="11">
        <v>200</v>
      </c>
      <c r="G30" s="12">
        <v>0.05</v>
      </c>
    </row>
    <row r="31" spans="1:10" x14ac:dyDescent="0.4">
      <c r="A31" s="4" t="s">
        <v>42</v>
      </c>
      <c r="B31" s="4">
        <v>92</v>
      </c>
      <c r="C31" s="4">
        <f t="shared" si="3"/>
        <v>90.1</v>
      </c>
      <c r="E31" s="10">
        <v>200</v>
      </c>
      <c r="F31" s="11">
        <v>300</v>
      </c>
      <c r="G31" s="12">
        <v>0.08</v>
      </c>
    </row>
    <row r="32" spans="1:10" x14ac:dyDescent="0.4">
      <c r="A32" s="4" t="s">
        <v>43</v>
      </c>
      <c r="B32" s="4">
        <v>371</v>
      </c>
      <c r="C32" s="4">
        <f t="shared" si="3"/>
        <v>326.39999999999998</v>
      </c>
      <c r="E32" s="10">
        <v>300</v>
      </c>
      <c r="F32" s="11">
        <v>400</v>
      </c>
      <c r="G32" s="12">
        <v>0.12</v>
      </c>
    </row>
    <row r="33" spans="1:7" x14ac:dyDescent="0.4">
      <c r="A33" s="4" t="s">
        <v>44</v>
      </c>
      <c r="B33" s="4">
        <v>293</v>
      </c>
      <c r="C33" s="4">
        <f t="shared" si="3"/>
        <v>269.5</v>
      </c>
      <c r="E33" s="10">
        <v>400</v>
      </c>
      <c r="F33" s="4"/>
      <c r="G33" s="12">
        <v>0.15</v>
      </c>
    </row>
    <row r="34" spans="1:7" x14ac:dyDescent="0.4">
      <c r="A34" s="4" t="s">
        <v>45</v>
      </c>
      <c r="B34" s="4">
        <v>409</v>
      </c>
      <c r="C34" s="4">
        <f t="shared" si="3"/>
        <v>347.6</v>
      </c>
    </row>
    <row r="35" spans="1:7" x14ac:dyDescent="0.4">
      <c r="A35" s="4" t="s">
        <v>46</v>
      </c>
      <c r="B35" s="4">
        <v>323</v>
      </c>
      <c r="C35" s="4">
        <f t="shared" si="3"/>
        <v>284.2</v>
      </c>
    </row>
    <row r="36" spans="1:7" x14ac:dyDescent="0.4">
      <c r="A36" s="4" t="s">
        <v>47</v>
      </c>
      <c r="B36" s="4">
        <v>256</v>
      </c>
      <c r="C36" s="4">
        <f t="shared" si="3"/>
        <v>235.5</v>
      </c>
    </row>
  </sheetData>
  <mergeCells count="3">
    <mergeCell ref="A11:D11"/>
    <mergeCell ref="E28:F28"/>
    <mergeCell ref="E27:G27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044F2C-2C90-4A9D-9E04-B585C3172696}">
  <dimension ref="A1:G23"/>
  <sheetViews>
    <sheetView workbookViewId="0">
      <selection activeCell="E7" sqref="E7"/>
    </sheetView>
  </sheetViews>
  <sheetFormatPr defaultRowHeight="17.399999999999999" outlineLevelRow="3" x14ac:dyDescent="0.4"/>
  <cols>
    <col min="2" max="2" width="10.3984375" bestFit="1" customWidth="1"/>
    <col min="7" max="7" width="11.69921875" bestFit="1" customWidth="1"/>
  </cols>
  <sheetData>
    <row r="1" spans="1:7" ht="21" x14ac:dyDescent="0.4">
      <c r="A1" s="38" t="s">
        <v>137</v>
      </c>
      <c r="B1" s="38"/>
      <c r="C1" s="38"/>
      <c r="D1" s="38"/>
      <c r="E1" s="38"/>
      <c r="F1" s="38"/>
      <c r="G1" s="38"/>
    </row>
    <row r="3" spans="1:7" x14ac:dyDescent="0.4">
      <c r="A3" s="4" t="s">
        <v>138</v>
      </c>
      <c r="B3" s="4" t="s">
        <v>142</v>
      </c>
      <c r="C3" s="4" t="s">
        <v>143</v>
      </c>
      <c r="D3" s="4" t="s">
        <v>144</v>
      </c>
      <c r="E3" s="4" t="s">
        <v>145</v>
      </c>
      <c r="F3" s="4" t="s">
        <v>146</v>
      </c>
      <c r="G3" s="4" t="s">
        <v>147</v>
      </c>
    </row>
    <row r="4" spans="1:7" outlineLevel="3" x14ac:dyDescent="0.4">
      <c r="A4" s="4" t="s">
        <v>141</v>
      </c>
      <c r="B4" s="4" t="s">
        <v>157</v>
      </c>
      <c r="C4" s="13">
        <v>6700</v>
      </c>
      <c r="D4" s="13">
        <v>2425</v>
      </c>
      <c r="E4" s="13">
        <v>2536</v>
      </c>
      <c r="F4" s="13">
        <v>2148</v>
      </c>
      <c r="G4" s="13">
        <f>SUM(D4:F4)*C4</f>
        <v>47630300</v>
      </c>
    </row>
    <row r="5" spans="1:7" outlineLevel="3" x14ac:dyDescent="0.4">
      <c r="A5" s="4" t="s">
        <v>141</v>
      </c>
      <c r="B5" s="4" t="s">
        <v>158</v>
      </c>
      <c r="C5" s="13">
        <v>8200</v>
      </c>
      <c r="D5" s="13">
        <v>2436</v>
      </c>
      <c r="E5" s="13">
        <v>2674</v>
      </c>
      <c r="F5" s="13">
        <v>2576</v>
      </c>
      <c r="G5" s="13">
        <f>SUM(D5:F5)*C5</f>
        <v>63025200</v>
      </c>
    </row>
    <row r="6" spans="1:7" outlineLevel="3" x14ac:dyDescent="0.4">
      <c r="A6" s="4" t="s">
        <v>141</v>
      </c>
      <c r="B6" s="4" t="s">
        <v>156</v>
      </c>
      <c r="C6" s="13">
        <v>7000</v>
      </c>
      <c r="D6" s="13">
        <v>1571</v>
      </c>
      <c r="E6" s="13">
        <v>1671</v>
      </c>
      <c r="F6" s="13">
        <v>1425</v>
      </c>
      <c r="G6" s="13">
        <f>SUM(D6:F6)*C6</f>
        <v>32669000</v>
      </c>
    </row>
    <row r="7" spans="1:7" outlineLevel="2" x14ac:dyDescent="0.4">
      <c r="A7" s="27" t="s">
        <v>199</v>
      </c>
      <c r="B7" s="4"/>
      <c r="C7" s="13"/>
      <c r="D7" s="13">
        <f>SUBTOTAL(9,D4:D6)</f>
        <v>6432</v>
      </c>
      <c r="E7" s="13">
        <f>SUBTOTAL(9,E4:E6)</f>
        <v>6881</v>
      </c>
      <c r="F7" s="13">
        <f>SUBTOTAL(9,F4:F6)</f>
        <v>6149</v>
      </c>
      <c r="G7" s="13"/>
    </row>
    <row r="8" spans="1:7" outlineLevel="1" x14ac:dyDescent="0.4">
      <c r="A8" s="27" t="s">
        <v>195</v>
      </c>
      <c r="B8" s="4"/>
      <c r="C8" s="13"/>
      <c r="D8" s="13"/>
      <c r="E8" s="13"/>
      <c r="F8" s="13"/>
      <c r="G8" s="13">
        <f>SUBTOTAL(4,G4:G6)</f>
        <v>63025200</v>
      </c>
    </row>
    <row r="9" spans="1:7" outlineLevel="3" x14ac:dyDescent="0.4">
      <c r="A9" s="4" t="s">
        <v>139</v>
      </c>
      <c r="B9" s="4" t="s">
        <v>148</v>
      </c>
      <c r="C9" s="13">
        <v>12000</v>
      </c>
      <c r="D9" s="13">
        <v>2435</v>
      </c>
      <c r="E9" s="13">
        <v>2019</v>
      </c>
      <c r="F9" s="13">
        <v>2367</v>
      </c>
      <c r="G9" s="13">
        <f>SUM(D9:F9)*C9</f>
        <v>81852000</v>
      </c>
    </row>
    <row r="10" spans="1:7" outlineLevel="3" x14ac:dyDescent="0.4">
      <c r="A10" s="4" t="s">
        <v>139</v>
      </c>
      <c r="B10" s="4" t="s">
        <v>151</v>
      </c>
      <c r="C10" s="13">
        <v>11000</v>
      </c>
      <c r="D10" s="13">
        <v>1385</v>
      </c>
      <c r="E10" s="13">
        <v>1175</v>
      </c>
      <c r="F10" s="13">
        <v>867</v>
      </c>
      <c r="G10" s="13">
        <f>SUM(D10:F10)*C10</f>
        <v>37697000</v>
      </c>
    </row>
    <row r="11" spans="1:7" outlineLevel="3" x14ac:dyDescent="0.4">
      <c r="A11" s="4" t="s">
        <v>139</v>
      </c>
      <c r="B11" s="4" t="s">
        <v>149</v>
      </c>
      <c r="C11" s="13">
        <v>10600</v>
      </c>
      <c r="D11" s="13">
        <v>2307</v>
      </c>
      <c r="E11" s="13">
        <v>2551</v>
      </c>
      <c r="F11" s="13">
        <v>1968</v>
      </c>
      <c r="G11" s="13">
        <f>SUM(D11:F11)*C11</f>
        <v>72355600</v>
      </c>
    </row>
    <row r="12" spans="1:7" outlineLevel="3" x14ac:dyDescent="0.4">
      <c r="A12" s="4" t="s">
        <v>139</v>
      </c>
      <c r="B12" s="4" t="s">
        <v>150</v>
      </c>
      <c r="C12" s="13">
        <v>9500</v>
      </c>
      <c r="D12" s="13">
        <v>1395</v>
      </c>
      <c r="E12" s="13">
        <v>1569</v>
      </c>
      <c r="F12" s="13">
        <v>1275</v>
      </c>
      <c r="G12" s="13">
        <f>SUM(D12:F12)*C12</f>
        <v>40270500</v>
      </c>
    </row>
    <row r="13" spans="1:7" outlineLevel="2" x14ac:dyDescent="0.4">
      <c r="A13" s="27" t="s">
        <v>200</v>
      </c>
      <c r="B13" s="4"/>
      <c r="C13" s="13"/>
      <c r="D13" s="13">
        <f>SUBTOTAL(9,D9:D12)</f>
        <v>7522</v>
      </c>
      <c r="E13" s="13">
        <f>SUBTOTAL(9,E9:E12)</f>
        <v>7314</v>
      </c>
      <c r="F13" s="13">
        <f>SUBTOTAL(9,F9:F12)</f>
        <v>6477</v>
      </c>
      <c r="G13" s="13"/>
    </row>
    <row r="14" spans="1:7" outlineLevel="1" x14ac:dyDescent="0.4">
      <c r="A14" s="27" t="s">
        <v>196</v>
      </c>
      <c r="B14" s="4"/>
      <c r="C14" s="13"/>
      <c r="D14" s="13"/>
      <c r="E14" s="13"/>
      <c r="F14" s="13"/>
      <c r="G14" s="13">
        <f>SUBTOTAL(4,G9:G12)</f>
        <v>81852000</v>
      </c>
    </row>
    <row r="15" spans="1:7" outlineLevel="3" x14ac:dyDescent="0.4">
      <c r="A15" s="4" t="s">
        <v>140</v>
      </c>
      <c r="B15" s="4" t="s">
        <v>153</v>
      </c>
      <c r="C15" s="13">
        <v>19200</v>
      </c>
      <c r="D15" s="13">
        <v>1153</v>
      </c>
      <c r="E15" s="13">
        <v>1084</v>
      </c>
      <c r="F15" s="13">
        <v>968</v>
      </c>
      <c r="G15" s="13">
        <f>SUM(D15:F15)*C15</f>
        <v>61536000</v>
      </c>
    </row>
    <row r="16" spans="1:7" outlineLevel="3" x14ac:dyDescent="0.4">
      <c r="A16" s="4" t="s">
        <v>140</v>
      </c>
      <c r="B16" s="4" t="s">
        <v>154</v>
      </c>
      <c r="C16" s="13">
        <v>20000</v>
      </c>
      <c r="D16" s="13">
        <v>1368</v>
      </c>
      <c r="E16" s="13">
        <v>1068</v>
      </c>
      <c r="F16" s="13">
        <v>1456</v>
      </c>
      <c r="G16" s="13">
        <f>SUM(D16:F16)*C16</f>
        <v>77840000</v>
      </c>
    </row>
    <row r="17" spans="1:7" outlineLevel="3" x14ac:dyDescent="0.4">
      <c r="A17" s="4" t="s">
        <v>140</v>
      </c>
      <c r="B17" s="4" t="s">
        <v>155</v>
      </c>
      <c r="C17" s="13">
        <v>16700</v>
      </c>
      <c r="D17" s="13">
        <v>1569</v>
      </c>
      <c r="E17" s="13">
        <v>1239</v>
      </c>
      <c r="F17" s="13">
        <v>1458</v>
      </c>
      <c r="G17" s="13">
        <f>SUM(D17:F17)*C17</f>
        <v>71242200</v>
      </c>
    </row>
    <row r="18" spans="1:7" outlineLevel="3" x14ac:dyDescent="0.4">
      <c r="A18" s="4" t="s">
        <v>140</v>
      </c>
      <c r="B18" s="4" t="s">
        <v>159</v>
      </c>
      <c r="C18" s="13">
        <v>18300</v>
      </c>
      <c r="D18" s="13">
        <v>1667</v>
      </c>
      <c r="E18" s="13">
        <v>1827</v>
      </c>
      <c r="F18" s="13">
        <v>1368</v>
      </c>
      <c r="G18" s="13">
        <f>SUM(D18:F18)*C18</f>
        <v>88974600</v>
      </c>
    </row>
    <row r="19" spans="1:7" outlineLevel="3" x14ac:dyDescent="0.4">
      <c r="A19" s="4" t="s">
        <v>140</v>
      </c>
      <c r="B19" s="4" t="s">
        <v>152</v>
      </c>
      <c r="C19" s="13">
        <v>16100</v>
      </c>
      <c r="D19" s="13">
        <v>2207</v>
      </c>
      <c r="E19" s="13">
        <v>2045</v>
      </c>
      <c r="F19" s="13">
        <v>1866</v>
      </c>
      <c r="G19" s="13">
        <f>SUM(D19:F19)*C19</f>
        <v>98499800</v>
      </c>
    </row>
    <row r="20" spans="1:7" outlineLevel="2" x14ac:dyDescent="0.4">
      <c r="A20" s="28" t="s">
        <v>201</v>
      </c>
      <c r="B20" s="1"/>
      <c r="C20" s="14"/>
      <c r="D20" s="14">
        <f>SUBTOTAL(9,D15:D19)</f>
        <v>7964</v>
      </c>
      <c r="E20" s="14">
        <f>SUBTOTAL(9,E15:E19)</f>
        <v>7263</v>
      </c>
      <c r="F20" s="14">
        <f>SUBTOTAL(9,F15:F19)</f>
        <v>7116</v>
      </c>
      <c r="G20" s="14"/>
    </row>
    <row r="21" spans="1:7" outlineLevel="1" x14ac:dyDescent="0.4">
      <c r="A21" s="28" t="s">
        <v>197</v>
      </c>
      <c r="B21" s="1"/>
      <c r="C21" s="14"/>
      <c r="D21" s="14"/>
      <c r="E21" s="14"/>
      <c r="F21" s="14"/>
      <c r="G21" s="14">
        <f>SUBTOTAL(4,G15:G19)</f>
        <v>98499800</v>
      </c>
    </row>
    <row r="22" spans="1:7" x14ac:dyDescent="0.4">
      <c r="A22" s="28" t="s">
        <v>202</v>
      </c>
      <c r="B22" s="1"/>
      <c r="C22" s="14"/>
      <c r="D22" s="14">
        <f>SUBTOTAL(9,D4:D19)</f>
        <v>21918</v>
      </c>
      <c r="E22" s="14">
        <f>SUBTOTAL(9,E4:E19)</f>
        <v>21458</v>
      </c>
      <c r="F22" s="14">
        <f>SUBTOTAL(9,F4:F19)</f>
        <v>19742</v>
      </c>
      <c r="G22" s="14"/>
    </row>
    <row r="23" spans="1:7" x14ac:dyDescent="0.4">
      <c r="A23" s="28" t="s">
        <v>198</v>
      </c>
      <c r="B23" s="1"/>
      <c r="C23" s="14"/>
      <c r="D23" s="14"/>
      <c r="E23" s="14"/>
      <c r="F23" s="14"/>
      <c r="G23" s="14">
        <f>SUBTOTAL(4,G4:G19)</f>
        <v>98499800</v>
      </c>
    </row>
  </sheetData>
  <sortState xmlns:xlrd2="http://schemas.microsoft.com/office/spreadsheetml/2017/richdata2" ref="A4:G19">
    <sortCondition descending="1" ref="A4:A19"/>
  </sortState>
  <mergeCells count="1">
    <mergeCell ref="A1:G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4AF1AF-2F93-471F-8713-AD783BB60808}">
  <dimension ref="A1:I19"/>
  <sheetViews>
    <sheetView workbookViewId="0">
      <selection activeCell="K20" sqref="K20"/>
    </sheetView>
  </sheetViews>
  <sheetFormatPr defaultRowHeight="17.399999999999999" x14ac:dyDescent="0.4"/>
  <sheetData>
    <row r="1" spans="1:9" x14ac:dyDescent="0.4">
      <c r="A1" s="5" t="s">
        <v>122</v>
      </c>
      <c r="F1" s="5" t="s">
        <v>134</v>
      </c>
    </row>
    <row r="2" spans="1:9" x14ac:dyDescent="0.4">
      <c r="A2" s="4" t="s">
        <v>123</v>
      </c>
      <c r="B2" s="4" t="s">
        <v>131</v>
      </c>
      <c r="C2" s="4" t="s">
        <v>132</v>
      </c>
      <c r="D2" s="4" t="s">
        <v>133</v>
      </c>
      <c r="F2" s="4" t="s">
        <v>123</v>
      </c>
      <c r="G2" s="4" t="s">
        <v>131</v>
      </c>
      <c r="H2" s="4" t="s">
        <v>132</v>
      </c>
      <c r="I2" s="4" t="s">
        <v>133</v>
      </c>
    </row>
    <row r="3" spans="1:9" x14ac:dyDescent="0.4">
      <c r="A3" s="4" t="s">
        <v>124</v>
      </c>
      <c r="B3" s="13">
        <v>867</v>
      </c>
      <c r="C3" s="13">
        <v>2463</v>
      </c>
      <c r="D3" s="13">
        <v>3045</v>
      </c>
      <c r="F3" s="4" t="s">
        <v>124</v>
      </c>
      <c r="G3" s="13">
        <v>934</v>
      </c>
      <c r="H3" s="13">
        <v>2934</v>
      </c>
      <c r="I3" s="13">
        <v>2934</v>
      </c>
    </row>
    <row r="4" spans="1:9" x14ac:dyDescent="0.4">
      <c r="A4" s="4" t="s">
        <v>125</v>
      </c>
      <c r="B4" s="13">
        <v>736</v>
      </c>
      <c r="C4" s="13">
        <v>1957</v>
      </c>
      <c r="D4" s="13">
        <v>1937</v>
      </c>
      <c r="F4" s="4" t="s">
        <v>125</v>
      </c>
      <c r="G4" s="13">
        <v>881</v>
      </c>
      <c r="H4" s="13">
        <v>2033</v>
      </c>
      <c r="I4" s="13">
        <v>2129</v>
      </c>
    </row>
    <row r="5" spans="1:9" x14ac:dyDescent="0.4">
      <c r="A5" s="4" t="s">
        <v>126</v>
      </c>
      <c r="B5" s="13">
        <v>569</v>
      </c>
      <c r="C5" s="13">
        <v>967</v>
      </c>
      <c r="D5" s="13">
        <v>1666</v>
      </c>
      <c r="F5" s="4" t="s">
        <v>126</v>
      </c>
      <c r="G5" s="13">
        <v>624</v>
      </c>
      <c r="H5" s="13">
        <v>1072</v>
      </c>
      <c r="I5" s="13">
        <v>1624</v>
      </c>
    </row>
    <row r="6" spans="1:9" x14ac:dyDescent="0.4">
      <c r="A6" s="4" t="s">
        <v>127</v>
      </c>
      <c r="B6" s="13">
        <v>485</v>
      </c>
      <c r="C6" s="13">
        <v>854</v>
      </c>
      <c r="D6" s="13">
        <v>1056</v>
      </c>
      <c r="F6" s="4" t="s">
        <v>127</v>
      </c>
      <c r="G6" s="13">
        <v>385</v>
      </c>
      <c r="H6" s="13">
        <v>769</v>
      </c>
      <c r="I6" s="13">
        <v>1243</v>
      </c>
    </row>
    <row r="7" spans="1:9" x14ac:dyDescent="0.4">
      <c r="A7" s="4" t="s">
        <v>128</v>
      </c>
      <c r="B7" s="13">
        <v>1024</v>
      </c>
      <c r="C7" s="13">
        <v>3425</v>
      </c>
      <c r="D7" s="13">
        <v>2935</v>
      </c>
      <c r="F7" s="4" t="s">
        <v>128</v>
      </c>
      <c r="G7" s="13">
        <v>1159</v>
      </c>
      <c r="H7" s="13">
        <v>2763</v>
      </c>
      <c r="I7" s="13">
        <v>3225</v>
      </c>
    </row>
    <row r="8" spans="1:9" x14ac:dyDescent="0.4">
      <c r="A8" s="4" t="s">
        <v>129</v>
      </c>
      <c r="B8" s="13">
        <v>1352</v>
      </c>
      <c r="C8" s="13">
        <v>2634</v>
      </c>
      <c r="D8" s="13">
        <v>2548</v>
      </c>
      <c r="F8" s="4" t="s">
        <v>129</v>
      </c>
      <c r="G8" s="13">
        <v>1272</v>
      </c>
      <c r="H8" s="13">
        <v>2971</v>
      </c>
      <c r="I8" s="13">
        <v>2348</v>
      </c>
    </row>
    <row r="9" spans="1:9" x14ac:dyDescent="0.4">
      <c r="A9" s="4" t="s">
        <v>130</v>
      </c>
      <c r="B9" s="13">
        <v>899</v>
      </c>
      <c r="C9" s="13">
        <v>1157</v>
      </c>
      <c r="D9" s="13">
        <v>2175</v>
      </c>
      <c r="F9" s="4" t="s">
        <v>130</v>
      </c>
      <c r="G9" s="13">
        <v>784</v>
      </c>
      <c r="H9" s="13">
        <v>1274</v>
      </c>
      <c r="I9" s="13">
        <v>2514</v>
      </c>
    </row>
    <row r="11" spans="1:9" x14ac:dyDescent="0.4">
      <c r="A11" s="5" t="s">
        <v>135</v>
      </c>
      <c r="F11" s="5" t="s">
        <v>136</v>
      </c>
    </row>
    <row r="12" spans="1:9" x14ac:dyDescent="0.4">
      <c r="A12" s="4" t="s">
        <v>123</v>
      </c>
      <c r="B12" s="4" t="s">
        <v>131</v>
      </c>
      <c r="C12" s="4" t="s">
        <v>132</v>
      </c>
      <c r="D12" s="4" t="s">
        <v>133</v>
      </c>
      <c r="F12" s="4" t="s">
        <v>123</v>
      </c>
      <c r="G12" s="4" t="s">
        <v>131</v>
      </c>
      <c r="H12" s="4" t="s">
        <v>132</v>
      </c>
      <c r="I12" s="4" t="s">
        <v>133</v>
      </c>
    </row>
    <row r="13" spans="1:9" x14ac:dyDescent="0.4">
      <c r="A13" s="4" t="s">
        <v>124</v>
      </c>
      <c r="B13" s="13">
        <v>935</v>
      </c>
      <c r="C13" s="13">
        <v>2855</v>
      </c>
      <c r="D13" s="13">
        <v>2768</v>
      </c>
      <c r="F13" s="4" t="s">
        <v>203</v>
      </c>
      <c r="G13" s="29">
        <v>8283</v>
      </c>
      <c r="H13" s="29">
        <v>19699</v>
      </c>
      <c r="I13" s="29">
        <v>22999</v>
      </c>
    </row>
    <row r="14" spans="1:9" x14ac:dyDescent="0.4">
      <c r="A14" s="4" t="s">
        <v>125</v>
      </c>
      <c r="B14" s="13">
        <v>804</v>
      </c>
      <c r="C14" s="13">
        <v>1864</v>
      </c>
      <c r="D14" s="13">
        <v>2024</v>
      </c>
      <c r="F14" s="4" t="s">
        <v>204</v>
      </c>
      <c r="G14" s="29">
        <v>10159</v>
      </c>
      <c r="H14" s="29">
        <v>21450</v>
      </c>
      <c r="I14" s="29">
        <v>23531</v>
      </c>
    </row>
    <row r="15" spans="1:9" x14ac:dyDescent="0.4">
      <c r="A15" s="4" t="s">
        <v>126</v>
      </c>
      <c r="B15" s="13">
        <v>557</v>
      </c>
      <c r="C15" s="13">
        <v>938</v>
      </c>
      <c r="D15" s="13">
        <v>1458</v>
      </c>
    </row>
    <row r="16" spans="1:9" x14ac:dyDescent="0.4">
      <c r="A16" s="4" t="s">
        <v>127</v>
      </c>
      <c r="B16" s="13">
        <v>506</v>
      </c>
      <c r="C16" s="13">
        <v>993</v>
      </c>
      <c r="D16" s="13">
        <v>1115</v>
      </c>
    </row>
    <row r="17" spans="1:4" x14ac:dyDescent="0.4">
      <c r="A17" s="4" t="s">
        <v>128</v>
      </c>
      <c r="B17" s="13">
        <v>1273</v>
      </c>
      <c r="C17" s="13">
        <v>3125</v>
      </c>
      <c r="D17" s="13">
        <v>3027</v>
      </c>
    </row>
    <row r="18" spans="1:4" x14ac:dyDescent="0.4">
      <c r="A18" s="4" t="s">
        <v>129</v>
      </c>
      <c r="B18" s="13">
        <v>1369</v>
      </c>
      <c r="C18" s="13">
        <v>2793</v>
      </c>
      <c r="D18" s="13">
        <v>2125</v>
      </c>
    </row>
    <row r="19" spans="1:4" x14ac:dyDescent="0.4">
      <c r="A19" s="4" t="s">
        <v>130</v>
      </c>
      <c r="B19" s="13">
        <v>1027</v>
      </c>
      <c r="C19" s="13">
        <v>1308</v>
      </c>
      <c r="D19" s="13">
        <v>2634</v>
      </c>
    </row>
  </sheetData>
  <dataConsolidate topLabels="1">
    <dataRefs count="3">
      <dataRef ref="A2:D9" sheet="분석작업-2"/>
      <dataRef ref="F2:I9" sheet="분석작업-2"/>
      <dataRef ref="A12:D19" sheet="분석작업-2"/>
    </dataRefs>
  </dataConsolidate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36D939-96C4-4BD7-8A94-423618CA3027}">
  <dimension ref="A1:H10"/>
  <sheetViews>
    <sheetView workbookViewId="0">
      <selection activeCell="I14" sqref="I14"/>
    </sheetView>
  </sheetViews>
  <sheetFormatPr defaultRowHeight="17.399999999999999" x14ac:dyDescent="0.4"/>
  <cols>
    <col min="2" max="7" width="7.09765625" customWidth="1"/>
  </cols>
  <sheetData>
    <row r="1" spans="1:8" ht="21" x14ac:dyDescent="0.4">
      <c r="A1" s="38" t="s">
        <v>162</v>
      </c>
      <c r="B1" s="38"/>
      <c r="C1" s="38"/>
      <c r="D1" s="38"/>
      <c r="E1" s="38"/>
      <c r="F1" s="38"/>
      <c r="G1" s="38"/>
      <c r="H1" s="38"/>
    </row>
    <row r="3" spans="1:8" x14ac:dyDescent="0.4">
      <c r="A3" s="4" t="s">
        <v>166</v>
      </c>
      <c r="B3" s="4" t="s">
        <v>163</v>
      </c>
      <c r="C3" s="4" t="s">
        <v>164</v>
      </c>
      <c r="D3" s="4" t="s">
        <v>165</v>
      </c>
      <c r="E3" s="4" t="s">
        <v>160</v>
      </c>
      <c r="F3" s="4" t="s">
        <v>145</v>
      </c>
      <c r="G3" s="4" t="s">
        <v>146</v>
      </c>
      <c r="H3" s="4" t="s">
        <v>161</v>
      </c>
    </row>
    <row r="4" spans="1:8" x14ac:dyDescent="0.4">
      <c r="A4" s="4" t="s">
        <v>167</v>
      </c>
      <c r="B4" s="13">
        <v>1500</v>
      </c>
      <c r="C4" s="13">
        <v>1750</v>
      </c>
      <c r="D4" s="13">
        <v>1800</v>
      </c>
      <c r="E4" s="13">
        <v>1600</v>
      </c>
      <c r="F4" s="13">
        <v>1500</v>
      </c>
      <c r="G4" s="13">
        <v>1650</v>
      </c>
      <c r="H4" s="13">
        <f>SUM(B4:G4)</f>
        <v>9800</v>
      </c>
    </row>
    <row r="5" spans="1:8" x14ac:dyDescent="0.4">
      <c r="A5" s="4" t="s">
        <v>168</v>
      </c>
      <c r="B5" s="13">
        <v>2200</v>
      </c>
      <c r="C5" s="13">
        <v>2250</v>
      </c>
      <c r="D5" s="13">
        <v>2400</v>
      </c>
      <c r="E5" s="13">
        <v>2000</v>
      </c>
      <c r="F5" s="13">
        <v>2100</v>
      </c>
      <c r="G5" s="13">
        <v>2200</v>
      </c>
      <c r="H5" s="13">
        <f t="shared" ref="H5:H10" si="0">SUM(B5:G5)</f>
        <v>13150</v>
      </c>
    </row>
    <row r="6" spans="1:8" x14ac:dyDescent="0.4">
      <c r="A6" s="4" t="s">
        <v>169</v>
      </c>
      <c r="B6" s="13">
        <v>3000</v>
      </c>
      <c r="C6" s="13">
        <v>2750</v>
      </c>
      <c r="D6" s="13">
        <v>2900</v>
      </c>
      <c r="E6" s="13">
        <v>2850</v>
      </c>
      <c r="F6" s="13">
        <v>3000</v>
      </c>
      <c r="G6" s="13">
        <v>3100</v>
      </c>
      <c r="H6" s="13">
        <f t="shared" si="0"/>
        <v>17600</v>
      </c>
    </row>
    <row r="7" spans="1:8" x14ac:dyDescent="0.4">
      <c r="A7" s="4" t="s">
        <v>170</v>
      </c>
      <c r="B7" s="13">
        <v>2400</v>
      </c>
      <c r="C7" s="13">
        <v>2450</v>
      </c>
      <c r="D7" s="13">
        <v>2450</v>
      </c>
      <c r="E7" s="13">
        <v>2500</v>
      </c>
      <c r="F7" s="13">
        <v>2500</v>
      </c>
      <c r="G7" s="13">
        <v>2600</v>
      </c>
      <c r="H7" s="13">
        <f t="shared" si="0"/>
        <v>14900</v>
      </c>
    </row>
    <row r="8" spans="1:8" x14ac:dyDescent="0.4">
      <c r="A8" s="4" t="s">
        <v>171</v>
      </c>
      <c r="B8" s="13">
        <v>2800</v>
      </c>
      <c r="C8" s="13">
        <v>2900</v>
      </c>
      <c r="D8" s="13">
        <v>3000</v>
      </c>
      <c r="E8" s="13">
        <v>2800</v>
      </c>
      <c r="F8" s="13">
        <v>2750</v>
      </c>
      <c r="G8" s="13">
        <v>2900</v>
      </c>
      <c r="H8" s="13">
        <f t="shared" si="0"/>
        <v>17150</v>
      </c>
    </row>
    <row r="9" spans="1:8" x14ac:dyDescent="0.4">
      <c r="A9" s="4" t="s">
        <v>172</v>
      </c>
      <c r="B9" s="13">
        <v>1900</v>
      </c>
      <c r="C9" s="13">
        <v>2000</v>
      </c>
      <c r="D9" s="13">
        <v>2050</v>
      </c>
      <c r="E9" s="13">
        <v>2100</v>
      </c>
      <c r="F9" s="13">
        <v>2200</v>
      </c>
      <c r="G9" s="13">
        <v>2300</v>
      </c>
      <c r="H9" s="13">
        <f t="shared" si="0"/>
        <v>12550</v>
      </c>
    </row>
    <row r="10" spans="1:8" x14ac:dyDescent="0.4">
      <c r="A10" s="4" t="s">
        <v>173</v>
      </c>
      <c r="B10" s="13">
        <v>1800</v>
      </c>
      <c r="C10" s="13">
        <v>1750</v>
      </c>
      <c r="D10" s="13">
        <v>1600</v>
      </c>
      <c r="E10" s="13">
        <v>1500</v>
      </c>
      <c r="F10" s="13">
        <v>1800</v>
      </c>
      <c r="G10" s="13">
        <v>1900</v>
      </c>
      <c r="H10" s="13">
        <f t="shared" si="0"/>
        <v>10350</v>
      </c>
    </row>
  </sheetData>
  <mergeCells count="1">
    <mergeCell ref="A1:H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Button 1">
              <controlPr defaultSize="0" print="0" autoFill="0" autoPict="0" macro="[0]!합계">
                <anchor moveWithCells="1" sizeWithCells="1">
                  <from>
                    <xdr:col>2</xdr:col>
                    <xdr:colOff>0</xdr:colOff>
                    <xdr:row>11</xdr:row>
                    <xdr:rowOff>0</xdr:rowOff>
                  </from>
                  <to>
                    <xdr:col>4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753E9E-1235-41A6-9849-3F3730735338}">
  <dimension ref="A1:E9"/>
  <sheetViews>
    <sheetView tabSelected="1" workbookViewId="0">
      <selection activeCell="H20" sqref="H20"/>
    </sheetView>
  </sheetViews>
  <sheetFormatPr defaultRowHeight="17.399999999999999" x14ac:dyDescent="0.4"/>
  <cols>
    <col min="5" max="5" width="9.796875" bestFit="1" customWidth="1"/>
  </cols>
  <sheetData>
    <row r="1" spans="1:5" ht="21" x14ac:dyDescent="0.4">
      <c r="A1" s="38" t="s">
        <v>174</v>
      </c>
      <c r="B1" s="38"/>
      <c r="C1" s="38"/>
      <c r="D1" s="38"/>
      <c r="E1" s="38"/>
    </row>
    <row r="3" spans="1:5" x14ac:dyDescent="0.4">
      <c r="A3" s="4" t="s">
        <v>175</v>
      </c>
      <c r="B3" s="4" t="s">
        <v>179</v>
      </c>
      <c r="C3" s="4" t="s">
        <v>176</v>
      </c>
      <c r="D3" s="4" t="s">
        <v>177</v>
      </c>
      <c r="E3" s="4" t="s">
        <v>178</v>
      </c>
    </row>
    <row r="4" spans="1:5" x14ac:dyDescent="0.4">
      <c r="A4" s="4" t="s">
        <v>182</v>
      </c>
      <c r="B4" s="4" t="s">
        <v>180</v>
      </c>
      <c r="C4" s="15">
        <v>5100</v>
      </c>
      <c r="D4" s="15">
        <v>5300</v>
      </c>
      <c r="E4" s="15">
        <v>795000</v>
      </c>
    </row>
    <row r="5" spans="1:5" x14ac:dyDescent="0.4">
      <c r="A5" s="4" t="s">
        <v>183</v>
      </c>
      <c r="B5" s="4" t="s">
        <v>181</v>
      </c>
      <c r="C5" s="15">
        <v>5500</v>
      </c>
      <c r="D5" s="15">
        <v>5250</v>
      </c>
      <c r="E5" s="15">
        <v>788000</v>
      </c>
    </row>
    <row r="6" spans="1:5" x14ac:dyDescent="0.4">
      <c r="A6" s="4" t="s">
        <v>184</v>
      </c>
      <c r="B6" s="4" t="s">
        <v>180</v>
      </c>
      <c r="C6" s="15">
        <v>4300</v>
      </c>
      <c r="D6" s="15">
        <v>4200</v>
      </c>
      <c r="E6" s="15">
        <v>630000</v>
      </c>
    </row>
    <row r="7" spans="1:5" x14ac:dyDescent="0.4">
      <c r="A7" s="4" t="s">
        <v>185</v>
      </c>
      <c r="B7" s="4" t="s">
        <v>181</v>
      </c>
      <c r="C7" s="15">
        <v>4700</v>
      </c>
      <c r="D7" s="15">
        <v>5100</v>
      </c>
      <c r="E7" s="15">
        <v>765000</v>
      </c>
    </row>
    <row r="8" spans="1:5" x14ac:dyDescent="0.4">
      <c r="A8" s="4" t="s">
        <v>11</v>
      </c>
      <c r="B8" s="4" t="s">
        <v>181</v>
      </c>
      <c r="C8" s="15">
        <v>5100</v>
      </c>
      <c r="D8" s="15">
        <v>5650</v>
      </c>
      <c r="E8" s="15">
        <v>848000</v>
      </c>
    </row>
    <row r="9" spans="1:5" x14ac:dyDescent="0.4">
      <c r="A9" s="4" t="s">
        <v>186</v>
      </c>
      <c r="B9" s="4" t="s">
        <v>180</v>
      </c>
      <c r="C9" s="15">
        <v>3800</v>
      </c>
      <c r="D9" s="15">
        <v>3950</v>
      </c>
      <c r="E9" s="15">
        <v>593000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1</vt:i4>
      </vt:variant>
    </vt:vector>
  </HeadingPairs>
  <TitlesOfParts>
    <vt:vector size="9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디저트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명선 이</cp:lastModifiedBy>
  <dcterms:created xsi:type="dcterms:W3CDTF">2025-02-05T04:40:07Z</dcterms:created>
  <dcterms:modified xsi:type="dcterms:W3CDTF">2026-02-24T11:25:44Z</dcterms:modified>
</cp:coreProperties>
</file>