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16204BF-BA5C-455F-A024-E7AFF9EF6DE4}" xr6:coauthVersionLast="47" xr6:coauthVersionMax="47" xr10:uidLastSave="{00000000-0000-0000-0000-000000000000}"/>
  <bookViews>
    <workbookView xWindow="1632" yWindow="348" windowWidth="21756" windowHeight="12240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시나리오 요약 2" sheetId="11" r:id="rId7"/>
    <sheet name="분석작업-2" sheetId="6" r:id="rId8"/>
    <sheet name="매크로작업" sheetId="9" r:id="rId9"/>
    <sheet name="차트작업" sheetId="8" r:id="rId10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5" l="1"/>
  <c r="F13" i="5"/>
  <c r="F8" i="5"/>
  <c r="F21" i="5" s="1"/>
  <c r="D20" i="5"/>
  <c r="C20" i="5"/>
  <c r="D14" i="5"/>
  <c r="C14" i="5"/>
  <c r="D9" i="5"/>
  <c r="C9" i="5"/>
  <c r="D36" i="4"/>
  <c r="F5" i="9"/>
  <c r="F6" i="9"/>
  <c r="F7" i="9"/>
  <c r="F8" i="9"/>
  <c r="F9" i="9"/>
  <c r="F10" i="9"/>
  <c r="F11" i="9"/>
  <c r="F4" i="9"/>
  <c r="J36" i="4"/>
  <c r="D23" i="4"/>
  <c r="K4" i="4"/>
  <c r="K5" i="4"/>
  <c r="K6" i="4"/>
  <c r="K7" i="4"/>
  <c r="K8" i="4"/>
  <c r="K9" i="4"/>
  <c r="K10" i="4"/>
  <c r="K11" i="4"/>
  <c r="K3" i="4"/>
  <c r="D4" i="4"/>
  <c r="D5" i="4"/>
  <c r="D6" i="4"/>
  <c r="D7" i="4"/>
  <c r="D8" i="4"/>
  <c r="D9" i="4"/>
  <c r="D10" i="4"/>
  <c r="D11" i="4"/>
  <c r="D3" i="4"/>
  <c r="J4" i="4"/>
  <c r="J5" i="4"/>
  <c r="J6" i="4"/>
  <c r="J7" i="4"/>
  <c r="J8" i="4"/>
  <c r="J9" i="4"/>
  <c r="J10" i="4"/>
  <c r="J11" i="4"/>
  <c r="J3" i="4"/>
  <c r="C22" i="5" l="1"/>
  <c r="D22" i="5"/>
  <c r="E15" i="6"/>
  <c r="E16" i="6"/>
  <c r="E17" i="6"/>
  <c r="E14" i="6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8" i="6" l="1"/>
  <c r="E18" i="6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<sst xmlns="http://schemas.openxmlformats.org/spreadsheetml/2006/main" count="307" uniqueCount="244">
  <si>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</si>
  <si>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</si>
  <si>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</si>
  <si>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</si>
  <si>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</si>
  <si>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</si>
  <si>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</si>
  <si>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</si>
  <si>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</si>
  <si>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</si>
  <si>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</si>
  <si>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</si>
  <si>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</si>
  <si>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</si>
  <si>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</si>
  <si>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</si>
  <si>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</si>
  <si>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</si>
  <si>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</si>
  <si>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</si>
  <si>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</si>
  <si>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</si>
  <si>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</si>
  <si>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</si>
  <si>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</si>
  <si>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</si>
  <si>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</si>
  <si>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</si>
  <si>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</si>
  <si>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</si>
  <si>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</si>
  <si>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</si>
  <si>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</si>
  <si>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</si>
  <si>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</si>
  <si>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</si>
  <si>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</si>
  <si>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</si>
  <si>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</si>
  <si>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</si>
  <si>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</si>
  <si>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</si>
  <si>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</si>
  <si>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</si>
  <si>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</si>
  <si>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</si>
  <si>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</si>
  <si>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</si>
  <si>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</si>
  <si>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</si>
  <si>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</si>
  <si>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</si>
  <si>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</si>
  <si>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</si>
  <si>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</si>
  <si>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</si>
  <si>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</si>
  <si>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</si>
  <si>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</si>
  <si>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</si>
  <si>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</si>
  <si>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</si>
  <si>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</si>
  <si>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</si>
  <si>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</si>
  <si>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</si>
  <si>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</si>
  <si>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</si>
  <si>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</si>
  <si>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</si>
  <si>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</si>
  <si>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</si>
  <si>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</si>
  <si>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</si>
  <si>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</si>
  <si>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</si>
  <si>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</si>
  <si>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</si>
  <si>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</si>
  <si>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</si>
  <si>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</si>
  <si>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</si>
  <si>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</si>
  <si>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</si>
  <si>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</si>
  <si>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</si>
  <si>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</si>
  <si>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</si>
  <si>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</si>
  <si>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</si>
  <si>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</si>
  <si>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</si>
  <si>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</si>
  <si>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</si>
  <si>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</si>
  <si>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</si>
  <si>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</si>
  <si>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</si>
  <si>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</si>
  <si>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</si>
  <si>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</si>
  <si>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</si>
  <si>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</si>
  <si>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</si>
  <si>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</si>
  <si>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</si>
  <si>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</si>
  <si>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</si>
  <si>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</si>
  <si>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</si>
  <si>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</si>
  <si>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</si>
  <si>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</si>
  <si>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</si>
  <si>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</si>
  <si>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</si>
  <si>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</si>
  <si>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</si>
  <si>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</si>
  <si>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</si>
  <si>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</si>
  <si>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</si>
  <si>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</si>
  <si>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</si>
  <si>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</si>
  <si>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</si>
  <si>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</si>
  <si>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</si>
  <si>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</si>
  <si>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</si>
  <si>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</si>
  <si>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</si>
  <si>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</si>
  <si>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</si>
  <si>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</si>
  <si>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</si>
  <si>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</si>
  <si>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</si>
  <si>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</si>
  <si>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</si>
  <si>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</si>
  <si>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</si>
  <si>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</si>
  <si>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</si>
  <si>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</si>
  <si>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</si>
  <si>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</si>
  <si>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</si>
  <si>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</si>
  <si>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</si>
  <si>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</si>
  <si>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</si>
  <si>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</si>
  <si>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</si>
  <si>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</si>
  <si>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</si>
  <si>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</si>
  <si>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</si>
  <si>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</si>
  <si>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</si>
  <si>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</si>
  <si>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</si>
  <si>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</si>
  <si>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</si>
  <si>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</si>
  <si>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</si>
  <si>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</si>
  <si>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</si>
  <si>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</si>
  <si>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</si>
  <si>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</si>
  <si>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</si>
  <si>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</si>
  <si>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</si>
  <si>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</si>
  <si>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</si>
  <si>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</si>
  <si>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</si>
  <si>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</si>
  <si>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</si>
  <si>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</si>
  <si>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</si>
  <si>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</si>
  <si>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</si>
  <si>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</si>
  <si>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</si>
  <si>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</si>
  <si>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</si>
  <si>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</si>
  <si>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</si>
  <si>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</si>
  <si>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</si>
  <si>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</si>
  <si>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</si>
  <si>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</si>
  <si>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</si>
  <si>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</si>
  <si>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</si>
  <si>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</si>
  <si>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</si>
  <si>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</si>
  <si>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도서명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</si>
  <si>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</si>
  <si>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</si>
  <si>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</si>
  <si>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</si>
  <si>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</si>
  <si>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지은이</t>
    <phoneticPr fontId="1" type="noConversion"/>
  </si>
  <si>
    <t>이동준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</si>
  <si>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</si>
  <si>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</si>
  <si>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</si>
  <si>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출간일</t>
    <phoneticPr fontId="1" type="noConversion"/>
  </si>
  <si>
    <t>김단</t>
    <phoneticPr fontId="1" type="noConversion"/>
  </si>
  <si>
    <t>도서가격</t>
    <phoneticPr fontId="1" type="noConversion"/>
  </si>
  <si>
    <t>판매지수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</si>
  <si>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</si>
  <si>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</si>
  <si>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</si>
  <si>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</si>
  <si>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</si>
  <si>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</si>
  <si>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</si>
  <si>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</si>
  <si>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$G$4</t>
  </si>
  <si>
    <t>$E$8</t>
  </si>
  <si>
    <t>$E$13</t>
  </si>
  <si>
    <t>$E$18</t>
  </si>
  <si>
    <t>세율인상</t>
  </si>
  <si>
    <t>만든 사람 User 날짜 2026-07-31
수정한 사람 User 날짜 2026-07-31</t>
  </si>
  <si>
    <t>세율인하</t>
  </si>
  <si>
    <t>만든 사람 User 날짜 2026-07-31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</si>
  <si>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</si>
  <si>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</si>
  <si>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</si>
  <si>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</si>
  <si>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</si>
  <si>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</si>
  <si>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</si>
  <si>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세율</t>
  </si>
  <si>
    <t>소계1월</t>
  </si>
  <si>
    <t>소계2월</t>
  </si>
  <si>
    <t>소계3월</t>
  </si>
  <si>
    <r>
      <rPr>
        <b/>
        <sz val="15"/>
        <color theme="3"/>
        <rFont val="맑은 고딕"/>
        <family val="3"/>
        <charset val="129"/>
        <scheme val="minor"/>
      </rPr>
      <t>★서울시 도서관 현황 및 이용 실태★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</si>
</sst>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80" formatCode="yyyy&quot;년&quot;\ mm&quot;월&quot;\ dd&quot;일&quot;\ aaaa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6" fillId="0" borderId="5" xfId="3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1" fillId="4" borderId="16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15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right" vertical="center"/>
    </xf>
    <xf numFmtId="0" fontId="10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5" fillId="0" borderId="0" xfId="0" applyFont="1" applyFill="1" applyBorder="1" applyAlignment="1">
      <alignment vertical="top" wrapText="1"/>
    </xf>
    <xf numFmtId="0" fontId="8" fillId="3" borderId="1" xfId="4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0" fontId="0" fillId="0" borderId="12" xfId="0" applyNumberFormat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상반기판매수량</a:t>
            </a:r>
            <a:r>
              <a:rPr lang="en-US" altLang="ko-KR"/>
              <a:t>/</a:t>
            </a:r>
            <a:r>
              <a:rPr lang="ko-KR" altLang="en-US"/>
              <a:t>반품수량</a:t>
            </a:r>
          </a:p>
        </c:rich>
      </c:tx>
      <c:overlay val="0"/>
      <c:spPr>
        <a:solidFill>
          <a:schemeClr val="accent2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928991"/>
        <c:axId val="166569487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166569487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2928991"/>
        <c:crosses val="max"/>
        <c:crossBetween val="between"/>
        <c:majorUnit val="20"/>
      </c:valAx>
      <c:catAx>
        <c:axId val="392928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656948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</xdr:colOff>
          <xdr:row>12</xdr:row>
          <xdr:rowOff>38100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12</xdr:row>
      <xdr:rowOff>0</xdr:rowOff>
    </xdr:from>
    <xdr:to>
      <xdr:col>3</xdr:col>
      <xdr:colOff>0</xdr:colOff>
      <xdr:row>14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58A1BB2D-8506-8946-0B72-AC939F73BD32}"/>
            </a:ext>
          </a:extLst>
        </xdr:cNvPr>
        <xdr:cNvSpPr/>
      </xdr:nvSpPr>
      <xdr:spPr>
        <a:xfrm>
          <a:off x="1478280" y="2697480"/>
          <a:ext cx="9372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>
      <selection activeCell="F10" sqref="F10"/>
    </sheetView>
  </sheetViews>
  <sheetFormatPr defaultRowHeight="17.399999999999999" x14ac:dyDescent="0.4"/>
  <cols>
    <col min="2" max="2" width="12.296875" bestFit="1" customWidth="1"/>
    <col min="4" max="4" width="10.8984375" bestFit="1" customWidth="1"/>
  </cols>
  <sheetData>
    <row r="1" spans="1:7" x14ac:dyDescent="0.4">
      <c r="A1" t="s">
        <v>0</v>
      </c>
    </row>
    <row r="3" spans="1:7" x14ac:dyDescent="0.4">
      <c r="A3" s="2" t="s">
        <v>195</v>
      </c>
      <c r="B3" s="2" t="s">
        <v>201</v>
      </c>
      <c r="C3" s="2" t="s">
        <v>207</v>
      </c>
      <c r="D3" s="2" t="s">
        <v>212</v>
      </c>
      <c r="E3" s="2" t="s">
        <v>214</v>
      </c>
      <c r="F3" s="2" t="s">
        <v>1</v>
      </c>
      <c r="G3" s="2" t="s">
        <v>215</v>
      </c>
    </row>
    <row r="4" spans="1:7" x14ac:dyDescent="0.4">
      <c r="A4" s="2" t="s">
        <v>196</v>
      </c>
      <c r="B4" s="2" t="s">
        <v>202</v>
      </c>
      <c r="C4" s="2" t="s">
        <v>208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4">
      <c r="A5" s="2" t="s">
        <v>197</v>
      </c>
      <c r="B5" s="2" t="s">
        <v>203</v>
      </c>
      <c r="C5" s="2" t="s">
        <v>213</v>
      </c>
      <c r="D5" s="24">
        <v>45310</v>
      </c>
      <c r="E5" s="1">
        <v>11200</v>
      </c>
      <c r="F5" s="1">
        <v>1352</v>
      </c>
      <c r="G5" s="2">
        <v>7.3</v>
      </c>
    </row>
    <row r="6" spans="1:7" x14ac:dyDescent="0.4">
      <c r="A6" s="2" t="s">
        <v>198</v>
      </c>
      <c r="B6" s="2" t="s">
        <v>204</v>
      </c>
      <c r="C6" s="2" t="s">
        <v>209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4">
      <c r="A7" s="2" t="s">
        <v>199</v>
      </c>
      <c r="B7" s="2" t="s">
        <v>205</v>
      </c>
      <c r="C7" s="2" t="s">
        <v>210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4">
      <c r="A8" s="2" t="s">
        <v>200</v>
      </c>
      <c r="B8" s="2" t="s">
        <v>206</v>
      </c>
      <c r="C8" s="2" t="s">
        <v>211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topLeftCell="A5" zoomScaleNormal="100" workbookViewId="0">
      <selection activeCell="N16" sqref="N16"/>
    </sheetView>
  </sheetViews>
  <sheetFormatPr defaultRowHeight="17.399999999999999" x14ac:dyDescent="0.4"/>
  <cols>
    <col min="4" max="4" width="11.796875" bestFit="1" customWidth="1"/>
  </cols>
  <sheetData>
    <row r="1" spans="1:4" ht="21" x14ac:dyDescent="0.4">
      <c r="A1" s="17" t="s">
        <v>56</v>
      </c>
      <c r="B1" s="17"/>
      <c r="C1" s="17"/>
      <c r="D1" s="17"/>
    </row>
    <row r="3" spans="1:4" x14ac:dyDescent="0.4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>
      <selection activeCell="B4" sqref="B4:B10"/>
    </sheetView>
  </sheetViews>
  <sheetFormatPr defaultRowHeight="17.399999999999999" x14ac:dyDescent="0.4"/>
  <cols>
    <col min="1" max="1" width="12.296875" bestFit="1" customWidth="1"/>
    <col min="2" max="2" width="23.59765625" customWidth="1"/>
    <col min="3" max="3" width="11.09765625" bestFit="1" customWidth="1"/>
    <col min="6" max="6" width="9.19921875" bestFit="1" customWidth="1"/>
  </cols>
  <sheetData>
    <row r="1" spans="1:6" ht="28.05" customHeight="1" thickBot="1" x14ac:dyDescent="0.45">
      <c r="A1" s="25" t="s">
        <v>243</v>
      </c>
      <c r="B1" s="25"/>
      <c r="C1" s="25"/>
      <c r="D1" s="25"/>
      <c r="E1" s="25"/>
      <c r="F1" s="25"/>
    </row>
    <row r="2" spans="1:6" ht="18.600000000000001" thickTop="1" thickBot="1" x14ac:dyDescent="0.45"/>
    <row r="3" spans="1:6" x14ac:dyDescent="0.4">
      <c r="A3" s="27" t="s">
        <v>2</v>
      </c>
      <c r="B3" s="28" t="s">
        <v>3</v>
      </c>
      <c r="C3" s="28" t="s">
        <v>7</v>
      </c>
      <c r="D3" s="28" t="s">
        <v>4</v>
      </c>
      <c r="E3" s="28" t="s">
        <v>6</v>
      </c>
      <c r="F3" s="29" t="s">
        <v>5</v>
      </c>
    </row>
    <row r="4" spans="1:6" x14ac:dyDescent="0.4">
      <c r="A4" s="30" t="s">
        <v>8</v>
      </c>
      <c r="B4" s="57">
        <v>36923</v>
      </c>
      <c r="C4" s="4" t="s">
        <v>15</v>
      </c>
      <c r="D4" s="26">
        <v>57381</v>
      </c>
      <c r="E4" s="4">
        <v>1.65</v>
      </c>
      <c r="F4" s="31">
        <v>524587</v>
      </c>
    </row>
    <row r="5" spans="1:6" x14ac:dyDescent="0.4">
      <c r="A5" s="30" t="s">
        <v>9</v>
      </c>
      <c r="B5" s="57">
        <v>34977</v>
      </c>
      <c r="C5" s="4" t="s">
        <v>16</v>
      </c>
      <c r="D5" s="26">
        <v>63149</v>
      </c>
      <c r="E5" s="4">
        <v>0.92</v>
      </c>
      <c r="F5" s="31">
        <v>468014</v>
      </c>
    </row>
    <row r="6" spans="1:6" x14ac:dyDescent="0.4">
      <c r="A6" s="30" t="s">
        <v>10</v>
      </c>
      <c r="B6" s="57">
        <v>35919</v>
      </c>
      <c r="C6" s="4" t="s">
        <v>17</v>
      </c>
      <c r="D6" s="26">
        <v>43682</v>
      </c>
      <c r="E6" s="4">
        <v>1.18</v>
      </c>
      <c r="F6" s="31">
        <v>738992</v>
      </c>
    </row>
    <row r="7" spans="1:6" x14ac:dyDescent="0.4">
      <c r="A7" s="30" t="s">
        <v>11</v>
      </c>
      <c r="B7" s="57">
        <v>41376</v>
      </c>
      <c r="C7" s="4" t="s">
        <v>18</v>
      </c>
      <c r="D7" s="26">
        <v>50075</v>
      </c>
      <c r="E7" s="4">
        <v>1.27</v>
      </c>
      <c r="F7" s="31">
        <v>506347</v>
      </c>
    </row>
    <row r="8" spans="1:6" x14ac:dyDescent="0.4">
      <c r="A8" s="30" t="s">
        <v>12</v>
      </c>
      <c r="B8" s="57">
        <v>38598</v>
      </c>
      <c r="C8" s="4" t="s">
        <v>19</v>
      </c>
      <c r="D8" s="26">
        <v>43908</v>
      </c>
      <c r="E8" s="4">
        <v>1.52</v>
      </c>
      <c r="F8" s="31">
        <v>313363</v>
      </c>
    </row>
    <row r="9" spans="1:6" x14ac:dyDescent="0.4">
      <c r="A9" s="30" t="s">
        <v>13</v>
      </c>
      <c r="B9" s="57">
        <v>39619</v>
      </c>
      <c r="C9" s="4" t="s">
        <v>20</v>
      </c>
      <c r="D9" s="26">
        <v>49381</v>
      </c>
      <c r="E9" s="4">
        <v>1.49</v>
      </c>
      <c r="F9" s="31">
        <v>638245</v>
      </c>
    </row>
    <row r="10" spans="1:6" ht="18" thickBot="1" x14ac:dyDescent="0.45">
      <c r="A10" s="32" t="s">
        <v>14</v>
      </c>
      <c r="B10" s="58">
        <v>37956</v>
      </c>
      <c r="C10" s="33" t="s">
        <v>21</v>
      </c>
      <c r="D10" s="34">
        <v>56317</v>
      </c>
      <c r="E10" s="33">
        <v>1.28</v>
      </c>
      <c r="F10" s="35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workbookViewId="0">
      <selection activeCell="L14" sqref="L14"/>
    </sheetView>
  </sheetViews>
  <sheetFormatPr defaultRowHeight="17.399999999999999" x14ac:dyDescent="0.4"/>
  <cols>
    <col min="1" max="1" width="11.59765625" customWidth="1"/>
    <col min="2" max="2" width="12.59765625" customWidth="1"/>
    <col min="6" max="6" width="13.59765625" customWidth="1"/>
  </cols>
  <sheetData>
    <row r="1" spans="1:6" ht="21" x14ac:dyDescent="0.4">
      <c r="A1" s="17" t="s">
        <v>22</v>
      </c>
      <c r="B1" s="17"/>
      <c r="C1" s="17"/>
      <c r="D1" s="17"/>
      <c r="E1" s="17"/>
      <c r="F1" s="17"/>
    </row>
    <row r="3" spans="1:6" x14ac:dyDescent="0.4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4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topLeftCell="A22" workbookViewId="0">
      <selection activeCell="D36" sqref="D36"/>
    </sheetView>
  </sheetViews>
  <sheetFormatPr defaultRowHeight="17.399999999999999" x14ac:dyDescent="0.4"/>
  <cols>
    <col min="2" max="2" width="10.69921875" bestFit="1" customWidth="1"/>
    <col min="4" max="4" width="10.59765625" bestFit="1" customWidth="1"/>
    <col min="9" max="9" width="8.69921875" customWidth="1"/>
  </cols>
  <sheetData>
    <row r="1" spans="1:11" x14ac:dyDescent="0.4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4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4">
      <c r="A3" s="4" t="s">
        <v>182</v>
      </c>
      <c r="B3" s="4" t="s">
        <v>183</v>
      </c>
      <c r="C3" s="4">
        <v>120</v>
      </c>
      <c r="D3" s="4" t="str">
        <f>IF(AND(MID(A3,3,1)="R",(B3)="세미나"),"30%","15%")</f>
        <v>15%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HLOOKUP(_xlfn.RANK.EQ(J3,$J$3:$J$11,0),$G$14:$J$15,2)</f>
        <v>B</v>
      </c>
    </row>
    <row r="4" spans="1:11" x14ac:dyDescent="0.4">
      <c r="A4" s="4" t="s">
        <v>191</v>
      </c>
      <c r="B4" s="4" t="s">
        <v>184</v>
      </c>
      <c r="C4" s="4">
        <v>100</v>
      </c>
      <c r="D4" s="4" t="str">
        <f t="shared" ref="D4:D11" si="0">IF(AND(MID(A4,3,1)="R",(B4)="세미나"),"30%","15%")</f>
        <v>30%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HLOOKUP(_xlfn.RANK.EQ(J4,$J$3:$J$11,0),$G$14:$J$15,2)</f>
        <v>D</v>
      </c>
    </row>
    <row r="5" spans="1:11" x14ac:dyDescent="0.4">
      <c r="A5" s="4" t="s">
        <v>185</v>
      </c>
      <c r="B5" s="4" t="s">
        <v>183</v>
      </c>
      <c r="C5" s="4">
        <v>150</v>
      </c>
      <c r="D5" s="4" t="str">
        <f t="shared" si="0"/>
        <v>15%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4">
      <c r="A6" s="4" t="s">
        <v>193</v>
      </c>
      <c r="B6" s="4" t="s">
        <v>183</v>
      </c>
      <c r="C6" s="4">
        <v>180</v>
      </c>
      <c r="D6" s="4" t="str">
        <f t="shared" si="0"/>
        <v>15%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4">
      <c r="A7" s="4" t="s">
        <v>186</v>
      </c>
      <c r="B7" s="4" t="s">
        <v>184</v>
      </c>
      <c r="C7" s="4">
        <v>130</v>
      </c>
      <c r="D7" s="4" t="str">
        <f t="shared" si="0"/>
        <v>30%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4">
      <c r="A8" s="4" t="s">
        <v>187</v>
      </c>
      <c r="B8" s="4" t="s">
        <v>184</v>
      </c>
      <c r="C8" s="4">
        <v>120</v>
      </c>
      <c r="D8" s="4" t="str">
        <f t="shared" si="0"/>
        <v>15%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4">
      <c r="A9" s="4" t="s">
        <v>188</v>
      </c>
      <c r="B9" s="4" t="s">
        <v>189</v>
      </c>
      <c r="C9" s="4">
        <v>160</v>
      </c>
      <c r="D9" s="4" t="str">
        <f t="shared" si="0"/>
        <v>15%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4">
      <c r="A10" s="4" t="s">
        <v>190</v>
      </c>
      <c r="B10" s="4" t="s">
        <v>189</v>
      </c>
      <c r="C10" s="4">
        <v>150</v>
      </c>
      <c r="D10" s="4" t="str">
        <f t="shared" si="0"/>
        <v>15%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4">
      <c r="A11" s="4" t="s">
        <v>192</v>
      </c>
      <c r="B11" s="4" t="s">
        <v>184</v>
      </c>
      <c r="C11" s="4">
        <v>180</v>
      </c>
      <c r="D11" s="4" t="str">
        <f t="shared" si="0"/>
        <v>15%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4">
      <c r="A13" s="12" t="s">
        <v>123</v>
      </c>
      <c r="B13" s="13" t="s">
        <v>125</v>
      </c>
      <c r="F13" t="s">
        <v>109</v>
      </c>
    </row>
    <row r="14" spans="1:11" x14ac:dyDescent="0.4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4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4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4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4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4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4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4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4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4">
      <c r="A23" s="18" t="s">
        <v>138</v>
      </c>
      <c r="B23" s="19"/>
      <c r="C23" s="20"/>
      <c r="D23" s="6">
        <f>ROUNDDOWN(DAVERAGE(A14:D22,D14,F22:F23),-2)</f>
        <v>63300</v>
      </c>
      <c r="F23" s="4" t="s">
        <v>128</v>
      </c>
    </row>
    <row r="25" spans="1:9" x14ac:dyDescent="0.4">
      <c r="A25" s="12" t="s">
        <v>140</v>
      </c>
      <c r="B25" s="13" t="s">
        <v>141</v>
      </c>
      <c r="F25" s="12" t="s">
        <v>159</v>
      </c>
      <c r="G25" s="13" t="s">
        <v>164</v>
      </c>
      <c r="I25" s="16" t="s">
        <v>176</v>
      </c>
    </row>
    <row r="26" spans="1:9" x14ac:dyDescent="0.4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4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4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4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4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4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4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4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4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22" t="s">
        <v>177</v>
      </c>
      <c r="K34" s="23"/>
      <c r="L34" s="23"/>
    </row>
    <row r="35" spans="1:12" x14ac:dyDescent="0.4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23"/>
      <c r="K35" s="23"/>
      <c r="L35" s="23"/>
    </row>
    <row r="36" spans="1:12" x14ac:dyDescent="0.4">
      <c r="A36" s="18" t="s">
        <v>158</v>
      </c>
      <c r="B36" s="19"/>
      <c r="C36" s="20"/>
      <c r="D36" s="15">
        <f>COUNTIF(D27:D35, "&gt;=3000000" ) / COUNTA(D27:D35)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21" t="str">
        <f>INDEX(F27:F36,MATCH(DMAX(F26:I36,H26,G26:G27),H27:H36,0),1)</f>
        <v>아반스</v>
      </c>
      <c r="K36" s="21"/>
      <c r="L36" s="21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tabSelected="1" topLeftCell="A3" workbookViewId="0">
      <selection activeCell="I7" sqref="I7"/>
    </sheetView>
  </sheetViews>
  <sheetFormatPr defaultRowHeight="17.399999999999999" outlineLevelRow="3" x14ac:dyDescent="0.4"/>
  <cols>
    <col min="1" max="1" width="14.296875" bestFit="1" customWidth="1"/>
    <col min="7" max="7" width="10.59765625" bestFit="1" customWidth="1"/>
  </cols>
  <sheetData>
    <row r="1" spans="1:7" ht="21" x14ac:dyDescent="0.4">
      <c r="A1" s="17" t="s">
        <v>66</v>
      </c>
      <c r="B1" s="17"/>
      <c r="C1" s="17"/>
      <c r="D1" s="17"/>
      <c r="E1" s="17"/>
      <c r="F1" s="17"/>
      <c r="G1" s="17"/>
    </row>
    <row r="3" spans="1:7" x14ac:dyDescent="0.4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">
      <c r="A8" s="4"/>
      <c r="B8" s="36" t="s">
        <v>220</v>
      </c>
      <c r="C8" s="6"/>
      <c r="D8" s="6"/>
      <c r="E8" s="6"/>
      <c r="F8" s="6">
        <f>SUBTOTAL(4,F4:F7)</f>
        <v>76</v>
      </c>
      <c r="G8" s="6"/>
    </row>
    <row r="9" spans="1:7" outlineLevel="1" x14ac:dyDescent="0.4">
      <c r="A9" s="4"/>
      <c r="B9" s="36" t="s">
        <v>216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">
      <c r="A13" s="4"/>
      <c r="B13" s="36" t="s">
        <v>221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">
      <c r="A14" s="4"/>
      <c r="B14" s="36" t="s">
        <v>217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">
      <c r="A19" s="37"/>
      <c r="B19" s="39" t="s">
        <v>222</v>
      </c>
      <c r="C19" s="38"/>
      <c r="D19" s="38"/>
      <c r="E19" s="38"/>
      <c r="F19" s="38">
        <f>SUBTOTAL(4,F15:F18)</f>
        <v>139</v>
      </c>
      <c r="G19" s="38"/>
    </row>
    <row r="20" spans="1:7" outlineLevel="1" x14ac:dyDescent="0.4">
      <c r="A20" s="37"/>
      <c r="B20" s="39" t="s">
        <v>218</v>
      </c>
      <c r="C20" s="38">
        <f>SUBTOTAL(1,C15:C18)</f>
        <v>836.25</v>
      </c>
      <c r="D20" s="38">
        <f>SUBTOTAL(1,D15:D18)</f>
        <v>1187.25</v>
      </c>
      <c r="E20" s="38"/>
      <c r="F20" s="38"/>
      <c r="G20" s="38"/>
    </row>
    <row r="21" spans="1:7" x14ac:dyDescent="0.4">
      <c r="A21" s="37"/>
      <c r="B21" s="39" t="s">
        <v>223</v>
      </c>
      <c r="C21" s="38"/>
      <c r="D21" s="38"/>
      <c r="E21" s="38"/>
      <c r="F21" s="38">
        <f>SUBTOTAL(4,F4:F18)</f>
        <v>196</v>
      </c>
      <c r="G21" s="38"/>
    </row>
    <row r="22" spans="1:7" x14ac:dyDescent="0.4">
      <c r="A22" s="37"/>
      <c r="B22" s="39" t="s">
        <v>219</v>
      </c>
      <c r="C22" s="38">
        <f>SUBTOTAL(1,C4:C18)</f>
        <v>600.81818181818187</v>
      </c>
      <c r="D22" s="38">
        <f>SUBTOTAL(1,D4:D18)</f>
        <v>874.72727272727275</v>
      </c>
      <c r="E22" s="38"/>
      <c r="F22" s="38"/>
      <c r="G22" s="38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E97F-4A81-4653-A866-30A4343BB45B}">
  <sheetPr>
    <outlinePr summaryBelow="0"/>
  </sheetPr>
  <dimension ref="B1:F13"/>
  <sheetViews>
    <sheetView showGridLines="0" workbookViewId="0">
      <selection activeCell="I17" sqref="I17"/>
    </sheetView>
  </sheetViews>
  <sheetFormatPr defaultRowHeight="17.399999999999999" outlineLevelRow="1" outlineLevelCol="1" x14ac:dyDescent="0.4"/>
  <cols>
    <col min="3" max="3" width="6.29687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45" t="s">
        <v>232</v>
      </c>
      <c r="C2" s="46"/>
      <c r="D2" s="52"/>
      <c r="E2" s="52"/>
      <c r="F2" s="52"/>
    </row>
    <row r="3" spans="2:6" collapsed="1" x14ac:dyDescent="0.4">
      <c r="B3" s="44"/>
      <c r="C3" s="44"/>
      <c r="D3" s="53" t="s">
        <v>234</v>
      </c>
      <c r="E3" s="53" t="s">
        <v>228</v>
      </c>
      <c r="F3" s="53" t="s">
        <v>230</v>
      </c>
    </row>
    <row r="4" spans="2:6" ht="93.6" hidden="1" outlineLevel="1" x14ac:dyDescent="0.4">
      <c r="B4" s="48"/>
      <c r="C4" s="48"/>
      <c r="D4" s="40"/>
      <c r="E4" s="55" t="s">
        <v>229</v>
      </c>
      <c r="F4" s="55" t="s">
        <v>231</v>
      </c>
    </row>
    <row r="5" spans="2:6" x14ac:dyDescent="0.4">
      <c r="B5" s="49" t="s">
        <v>233</v>
      </c>
      <c r="C5" s="50"/>
      <c r="D5" s="47"/>
      <c r="E5" s="47"/>
      <c r="F5" s="47"/>
    </row>
    <row r="6" spans="2:6" outlineLevel="1" x14ac:dyDescent="0.4">
      <c r="B6" s="48"/>
      <c r="C6" s="48" t="s">
        <v>224</v>
      </c>
      <c r="D6" s="41">
        <v>0.15</v>
      </c>
      <c r="E6" s="54">
        <v>0.18</v>
      </c>
      <c r="F6" s="54">
        <v>0.12</v>
      </c>
    </row>
    <row r="7" spans="2:6" x14ac:dyDescent="0.4">
      <c r="B7" s="49" t="s">
        <v>235</v>
      </c>
      <c r="C7" s="50"/>
      <c r="D7" s="47"/>
      <c r="E7" s="47"/>
      <c r="F7" s="47"/>
    </row>
    <row r="8" spans="2:6" outlineLevel="1" x14ac:dyDescent="0.4">
      <c r="B8" s="48"/>
      <c r="C8" s="48" t="s">
        <v>225</v>
      </c>
      <c r="D8" s="42">
        <v>1622205</v>
      </c>
      <c r="E8" s="42">
        <v>1946646</v>
      </c>
      <c r="F8" s="42">
        <v>1297764</v>
      </c>
    </row>
    <row r="9" spans="2:6" outlineLevel="1" x14ac:dyDescent="0.4">
      <c r="B9" s="48"/>
      <c r="C9" s="48" t="s">
        <v>226</v>
      </c>
      <c r="D9" s="42">
        <v>1917855</v>
      </c>
      <c r="E9" s="42">
        <v>2301426</v>
      </c>
      <c r="F9" s="42">
        <v>1534284</v>
      </c>
    </row>
    <row r="10" spans="2:6" ht="18" outlineLevel="1" thickBot="1" x14ac:dyDescent="0.45">
      <c r="B10" s="51"/>
      <c r="C10" s="51" t="s">
        <v>227</v>
      </c>
      <c r="D10" s="43">
        <v>1951380</v>
      </c>
      <c r="E10" s="43">
        <v>2341656</v>
      </c>
      <c r="F10" s="43">
        <v>1561104</v>
      </c>
    </row>
    <row r="11" spans="2:6" x14ac:dyDescent="0.4">
      <c r="B11" t="s">
        <v>236</v>
      </c>
    </row>
    <row r="12" spans="2:6" x14ac:dyDescent="0.4">
      <c r="B12" t="s">
        <v>237</v>
      </c>
    </row>
    <row r="13" spans="2:6" x14ac:dyDescent="0.4">
      <c r="B13" t="s">
        <v>238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B951-0CDC-4F84-A7DB-92F3DC5BBE9F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7.79687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45" t="s">
        <v>232</v>
      </c>
      <c r="C2" s="46"/>
      <c r="D2" s="52"/>
      <c r="E2" s="52"/>
      <c r="F2" s="52"/>
    </row>
    <row r="3" spans="2:6" collapsed="1" x14ac:dyDescent="0.4">
      <c r="B3" s="44"/>
      <c r="C3" s="44"/>
      <c r="D3" s="53" t="s">
        <v>234</v>
      </c>
      <c r="E3" s="53" t="s">
        <v>228</v>
      </c>
      <c r="F3" s="53" t="s">
        <v>230</v>
      </c>
    </row>
    <row r="4" spans="2:6" ht="93.6" hidden="1" outlineLevel="1" x14ac:dyDescent="0.4">
      <c r="B4" s="48"/>
      <c r="C4" s="48"/>
      <c r="D4" s="40"/>
      <c r="E4" s="55" t="s">
        <v>229</v>
      </c>
      <c r="F4" s="55" t="s">
        <v>231</v>
      </c>
    </row>
    <row r="5" spans="2:6" x14ac:dyDescent="0.4">
      <c r="B5" s="49" t="s">
        <v>233</v>
      </c>
      <c r="C5" s="50"/>
      <c r="D5" s="47"/>
      <c r="E5" s="47"/>
      <c r="F5" s="47"/>
    </row>
    <row r="6" spans="2:6" outlineLevel="1" x14ac:dyDescent="0.4">
      <c r="B6" s="48"/>
      <c r="C6" s="48" t="s">
        <v>239</v>
      </c>
      <c r="D6" s="41">
        <v>0.15</v>
      </c>
      <c r="E6" s="54">
        <v>0.18</v>
      </c>
      <c r="F6" s="54">
        <v>0.12</v>
      </c>
    </row>
    <row r="7" spans="2:6" x14ac:dyDescent="0.4">
      <c r="B7" s="49" t="s">
        <v>235</v>
      </c>
      <c r="C7" s="50"/>
      <c r="D7" s="47"/>
      <c r="E7" s="47"/>
      <c r="F7" s="47"/>
    </row>
    <row r="8" spans="2:6" outlineLevel="1" x14ac:dyDescent="0.4">
      <c r="B8" s="48"/>
      <c r="C8" s="48" t="s">
        <v>240</v>
      </c>
      <c r="D8" s="42">
        <v>1622205</v>
      </c>
      <c r="E8" s="42">
        <v>1946646</v>
      </c>
      <c r="F8" s="42">
        <v>1297764</v>
      </c>
    </row>
    <row r="9" spans="2:6" outlineLevel="1" x14ac:dyDescent="0.4">
      <c r="B9" s="48"/>
      <c r="C9" s="48" t="s">
        <v>241</v>
      </c>
      <c r="D9" s="42">
        <v>1917855</v>
      </c>
      <c r="E9" s="42">
        <v>2301426</v>
      </c>
      <c r="F9" s="42">
        <v>1534284</v>
      </c>
    </row>
    <row r="10" spans="2:6" ht="18" outlineLevel="1" thickBot="1" x14ac:dyDescent="0.45">
      <c r="B10" s="51"/>
      <c r="C10" s="51" t="s">
        <v>242</v>
      </c>
      <c r="D10" s="43">
        <v>1951380</v>
      </c>
      <c r="E10" s="43">
        <v>2341656</v>
      </c>
      <c r="F10" s="43">
        <v>1561104</v>
      </c>
    </row>
    <row r="11" spans="2:6" x14ac:dyDescent="0.4">
      <c r="B11" t="s">
        <v>236</v>
      </c>
    </row>
    <row r="12" spans="2:6" x14ac:dyDescent="0.4">
      <c r="B12" t="s">
        <v>237</v>
      </c>
    </row>
    <row r="13" spans="2:6" x14ac:dyDescent="0.4">
      <c r="B13" t="s">
        <v>238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activeCell="E18" sqref="E18"/>
    </sheetView>
  </sheetViews>
  <sheetFormatPr defaultRowHeight="17.399999999999999" x14ac:dyDescent="0.4"/>
  <cols>
    <col min="1" max="1" width="9.5" bestFit="1" customWidth="1"/>
    <col min="2" max="2" width="9.5" customWidth="1"/>
    <col min="4" max="4" width="11.69921875" bestFit="1" customWidth="1"/>
    <col min="5" max="5" width="10.59765625" bestFit="1" customWidth="1"/>
  </cols>
  <sheetData>
    <row r="1" spans="1:7" ht="21" x14ac:dyDescent="0.4">
      <c r="A1" s="17" t="s">
        <v>88</v>
      </c>
      <c r="B1" s="17"/>
      <c r="C1" s="17"/>
      <c r="D1" s="17"/>
      <c r="E1" s="17"/>
    </row>
    <row r="3" spans="1:7" x14ac:dyDescent="0.4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4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4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">
      <c r="A8" s="21" t="s">
        <v>95</v>
      </c>
      <c r="B8" s="21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4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">
      <c r="A13" s="21" t="s">
        <v>96</v>
      </c>
      <c r="B13" s="21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4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">
      <c r="A18" s="21" t="s">
        <v>97</v>
      </c>
      <c r="B18" s="21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0" sqref="E8 E13 E18">
    <scenario name="세율인상" locked="1" count="1" user="User" comment="만든 사람 User 날짜 2026-07-31_x000a_수정한 사람 User 날짜 2026-07-31">
      <inputCells r="G4" val="0.18" numFmtId="9"/>
    </scenario>
    <scenario name="세율인하" locked="1" count="1" user="User" comment="만든 사람 User 날짜 2026-07-31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F11"/>
  <sheetViews>
    <sheetView workbookViewId="0">
      <selection activeCell="J10" sqref="J10"/>
    </sheetView>
  </sheetViews>
  <sheetFormatPr defaultRowHeight="17.399999999999999" x14ac:dyDescent="0.4"/>
  <cols>
    <col min="2" max="2" width="10.59765625" bestFit="1" customWidth="1"/>
    <col min="3" max="3" width="12.296875" bestFit="1" customWidth="1"/>
    <col min="4" max="5" width="9.09765625" bestFit="1" customWidth="1"/>
    <col min="6" max="6" width="10.59765625" bestFit="1" customWidth="1"/>
  </cols>
  <sheetData>
    <row r="1" spans="1:6" ht="21" x14ac:dyDescent="0.4">
      <c r="A1" s="17" t="s">
        <v>40</v>
      </c>
      <c r="B1" s="17"/>
      <c r="C1" s="17"/>
      <c r="D1" s="17"/>
      <c r="E1" s="17"/>
      <c r="F1" s="17"/>
    </row>
    <row r="3" spans="1:6" x14ac:dyDescent="0.4">
      <c r="A3" s="56" t="s">
        <v>41</v>
      </c>
      <c r="B3" s="56" t="s">
        <v>42</v>
      </c>
      <c r="C3" s="56" t="s">
        <v>44</v>
      </c>
      <c r="D3" s="56" t="s">
        <v>43</v>
      </c>
      <c r="E3" s="56" t="s">
        <v>45</v>
      </c>
      <c r="F3" s="56" t="s">
        <v>46</v>
      </c>
    </row>
    <row r="4" spans="1:6" x14ac:dyDescent="0.4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4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4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4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4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4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4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4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15240</xdr:colOff>
                    <xdr:row>12</xdr:row>
                    <xdr:rowOff>38100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5</vt:i4>
      </vt:variant>
    </vt:vector>
  </HeadingPairs>
  <TitlesOfParts>
    <vt:vector size="15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시나리오 요약 2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wlsgod9@naver.com</cp:lastModifiedBy>
  <dcterms:created xsi:type="dcterms:W3CDTF">2024-04-04T05:45:49Z</dcterms:created>
  <dcterms:modified xsi:type="dcterms:W3CDTF">2026-07-31T11:20:59Z</dcterms:modified>
</cp:coreProperties>
</file>