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 codeName="{AE6600E7-7A62-396C-DE95-9942FA9DD81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E6A2056-1B7F-4B9C-8F37-973EB5B159F4}" xr6:coauthVersionLast="47" xr6:coauthVersionMax="47" xr10:uidLastSave="{00000000-0000-0000-0000-000000000000}"/>
  <bookViews>
    <workbookView xWindow="-120" yWindow="-120" windowWidth="29040" windowHeight="15720" firstSheet="1" activeTab="1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'기본작업-2'!$A$4:$G$4</definedName>
  </definedNames>
  <calcPr calcId="191029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4" i="12"/>
  <c r="G17" i="5"/>
  <c r="G10" i="5"/>
  <c r="G6" i="5"/>
  <c r="G19" i="5" s="1"/>
  <c r="F18" i="5"/>
  <c r="E18" i="5"/>
  <c r="F11" i="5"/>
  <c r="E11" i="5"/>
  <c r="F7" i="5"/>
  <c r="F20" i="5" s="1"/>
  <c r="E7" i="5"/>
  <c r="E20" i="5" s="1"/>
  <c r="A37" i="2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4" i="2"/>
  <c r="C5" i="2"/>
  <c r="C6" i="2"/>
  <c r="C7" i="2"/>
  <c r="C8" i="2"/>
  <c r="C9" i="2"/>
  <c r="C10" i="2"/>
  <c r="C11" i="2"/>
  <c r="C12" i="2"/>
  <c r="C3" i="2"/>
  <c r="A15" i="9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 s="1"/>
  <c r="F8" i="10" s="1"/>
  <c r="D9" i="10"/>
  <c r="E9" i="10"/>
  <c r="F9" i="10" s="1"/>
  <c r="D10" i="10"/>
  <c r="E10" i="10"/>
  <c r="F10" i="10" s="1"/>
  <c r="D11" i="10"/>
  <c r="E11" i="10" s="1"/>
  <c r="F11" i="10" s="1"/>
  <c r="D12" i="10"/>
  <c r="E12" i="10"/>
  <c r="F12" i="10" s="1"/>
  <c r="D13" i="10"/>
  <c r="E13" i="10" s="1"/>
  <c r="F13" i="10" s="1"/>
  <c r="D14" i="10"/>
  <c r="E14" i="10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<sst xmlns="http://schemas.openxmlformats.org/spreadsheetml/2006/main" count="529" uniqueCount="328">
  <si>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</si>
  <si>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</si>
  <si>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</si>
  <si>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</si>
  <si>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</si>
  <si>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</si>
  <si>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</si>
  <si>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</si>
  <si>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</si>
  <si>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</si>
  <si>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</si>
  <si>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</si>
  <si>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</si>
  <si>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</si>
  <si>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</si>
  <si>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</si>
  <si>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</si>
  <si>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</si>
  <si>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</si>
  <si>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</si>
  <si>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</si>
  <si>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</si>
  <si>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</si>
  <si>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</si>
  <si>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</si>
  <si>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</si>
  <si>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</si>
  <si>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</si>
  <si>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</si>
  <si>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</si>
  <si>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</si>
  <si>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</si>
  <si>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</si>
  <si>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</si>
  <si>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</si>
  <si>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</si>
  <si>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</si>
  <si>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</si>
  <si>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</si>
  <si>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</si>
  <si>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</si>
  <si>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</si>
  <si>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</si>
  <si>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</si>
  <si>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</si>
  <si>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</si>
  <si>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</si>
  <si>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</si>
  <si>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</si>
  <si>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</si>
  <si>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</si>
  <si>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</si>
  <si>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</si>
  <si>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</si>
  <si>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</si>
  <si>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</si>
  <si>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</si>
  <si>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</si>
  <si>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</si>
  <si>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</si>
  <si>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</si>
  <si>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</si>
  <si>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</si>
  <si>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</si>
  <si>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</si>
  <si>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</si>
  <si>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</si>
  <si>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</si>
  <si>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</si>
  <si>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</si>
  <si>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</si>
  <si>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</si>
  <si>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</si>
  <si>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</si>
  <si>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</si>
  <si>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</si>
  <si>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</si>
  <si>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</si>
  <si>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</si>
  <si>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</si>
  <si>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</si>
  <si>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</si>
  <si>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</si>
  <si>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</si>
  <si>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</si>
  <si>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</si>
  <si>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</si>
  <si>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</si>
  <si>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</si>
  <si>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</si>
  <si>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</si>
  <si>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</si>
  <si>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</si>
  <si>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</si>
  <si>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</si>
  <si>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</si>
  <si>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</si>
  <si>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</si>
  <si>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</si>
  <si>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</si>
  <si>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</si>
  <si>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</si>
  <si>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</si>
  <si>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</si>
  <si>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</si>
  <si>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</si>
  <si>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</si>
  <si>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</si>
  <si>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</si>
  <si>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</si>
  <si>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</si>
  <si>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</si>
  <si>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</si>
  <si>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</si>
  <si>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</si>
  <si>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</si>
  <si>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</si>
  <si>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</si>
  <si>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</si>
  <si>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</si>
  <si>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</si>
  <si>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</si>
  <si>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</si>
  <si>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</si>
  <si>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</si>
  <si>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</si>
  <si>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</si>
  <si>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</si>
  <si>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</si>
  <si>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</si>
  <si>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</si>
  <si>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</si>
  <si>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</si>
  <si>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</si>
  <si>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</si>
  <si>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</si>
  <si>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</si>
  <si>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</si>
  <si>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</si>
  <si>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</si>
  <si>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</si>
  <si>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</si>
  <si>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</si>
  <si>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</si>
  <si>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</si>
  <si>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</si>
  <si>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</si>
  <si>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</si>
  <si>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</si>
  <si>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</si>
  <si>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</si>
  <si>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</si>
  <si>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</si>
  <si>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</si>
  <si>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</si>
  <si>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</si>
  <si>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</si>
  <si>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</si>
  <si>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</si>
  <si>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</si>
  <si>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</si>
  <si>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</si>
  <si>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</si>
  <si>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</si>
  <si>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</si>
  <si>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</si>
  <si>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</si>
  <si>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</si>
  <si>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</si>
  <si>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</si>
  <si>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</si>
  <si>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</si>
  <si>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</si>
  <si>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</si>
  <si>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</si>
  <si>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</si>
  <si>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</si>
  <si>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</si>
  <si>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</si>
  <si>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</si>
  <si>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</si>
  <si>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</si>
  <si>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</si>
  <si>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</si>
  <si>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</si>
  <si>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</si>
  <si>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</si>
  <si>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</si>
  <si>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</si>
  <si>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</si>
  <si>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</si>
  <si>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</si>
  <si>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</si>
  <si>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</si>
  <si>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</si>
  <si>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</si>
  <si>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</si>
  <si>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</si>
  <si>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</si>
  <si>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</si>
  <si>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</si>
  <si>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</si>
  <si>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</si>
  <si>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</si>
  <si>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</si>
  <si>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</si>
  <si>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</si>
  <si>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</si>
  <si>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</si>
  <si>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</si>
  <si>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</si>
  <si>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</si>
  <si>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</si>
  <si>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</si>
  <si>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</si>
  <si>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</si>
  <si>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</si>
  <si>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</si>
  <si>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</si>
  <si>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</si>
  <si>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</si>
  <si>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</si>
  <si>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</si>
  <si>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</si>
  <si>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</si>
  <si>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</si>
  <si>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</si>
  <si>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</si>
  <si>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</si>
  <si>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</si>
  <si>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</si>
  <si>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</si>
  <si>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</si>
  <si>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</si>
  <si>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</si>
  <si>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</si>
  <si>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</si>
  <si>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</si>
  <si>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</si>
  <si>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</si>
  <si>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</si>
  <si>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</si>
  <si>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</si>
  <si>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</si>
  <si>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</si>
  <si>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</si>
  <si>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</si>
  <si>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</si>
  <si>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</si>
  <si>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</si>
  <si>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</si>
  <si>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</si>
  <si>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</si>
  <si>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</si>
  <si>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</si>
  <si>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</si>
  <si>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</si>
  <si>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</si>
  <si>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</si>
  <si>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</si>
  <si>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</si>
  <si>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</si>
  <si>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</si>
  <si>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</si>
  <si>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</si>
  <si>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</si>
  <si>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</si>
  <si>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</si>
  <si>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</si>
  <si>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</si>
  <si>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</si>
  <si>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</si>
  <si>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</si>
  <si>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</si>
  <si>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</si>
  <si>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</si>
  <si>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</si>
  <si>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</si>
  <si>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</si>
  <si>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</si>
  <si>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</si>
  <si>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</si>
  <si>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</si>
  <si>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</si>
  <si>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</si>
  <si>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</si>
  <si>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</si>
  <si>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</si>
  <si>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</si>
  <si>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</si>
  <si>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</si>
  <si>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</si>
  <si>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</si>
  <si>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</si>
  <si>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</si>
  <si>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</si>
  <si>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</si>
  <si>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</si>
  <si>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</si>
  <si>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차월이월</t>
    <phoneticPr fontId="1" type="noConversion"/>
  </si>
  <si>
    <t>&lt;=50</t>
    <phoneticPr fontId="1" type="noConversion"/>
  </si>
  <si>
    <t>매출수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</si>
  <si>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</si>
  <si>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</si>
  <si>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</si>
  <si>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</si>
  <si>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</si>
  <si>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</si>
  <si>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</si>
  <si>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</si>
  <si>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</si>
  <si>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</si>
  <si>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</si>
  <si>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</si>
  <si>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</si>
  <si>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</si>
  <si>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</si>
  <si>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</si>
  <si>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</si>
  <si>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user 날짜 2026-07-08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</si>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</sst>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9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9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ont>
        <color auto="1"/>
      </font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차트작업!$I$3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차트작업!$B$4:$B$13</c15:sqref>
                        </c15:fullRef>
                        <c15:formulaRef>
                          <c15:sqref>(차트작업!$B$4:$B$7,차트작업!$B$9:$B$10,차트작업!$B$12)</c15:sqref>
                        </c15:formulaRef>
                      </c:ext>
                    </c:extLst>
                    <c:strCache>
                      <c:ptCount val="7"/>
                      <c:pt idx="0">
                        <c:v>최고봉</c:v>
                      </c:pt>
                      <c:pt idx="1">
                        <c:v>장샛별</c:v>
                      </c:pt>
                      <c:pt idx="2">
                        <c:v>조은별</c:v>
                      </c:pt>
                      <c:pt idx="3">
                        <c:v>새희망</c:v>
                      </c:pt>
                      <c:pt idx="4">
                        <c:v>김승리</c:v>
                      </c:pt>
                      <c:pt idx="5">
                        <c:v>최적극</c:v>
                      </c:pt>
                      <c:pt idx="6">
                        <c:v>김튼튼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차트작업!$I$4:$I$13</c15:sqref>
                        </c15:fullRef>
                        <c15:formulaRef>
                          <c15:sqref>(차트작업!$I$4:$I$7,차트작업!$I$9:$I$10,차트작업!$I$12)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91</c:v>
                      </c:pt>
                      <c:pt idx="1">
                        <c:v>83</c:v>
                      </c:pt>
                      <c:pt idx="2">
                        <c:v>82</c:v>
                      </c:pt>
                      <c:pt idx="3">
                        <c:v>96</c:v>
                      </c:pt>
                      <c:pt idx="4">
                        <c:v>86</c:v>
                      </c:pt>
                      <c:pt idx="5">
                        <c:v>87</c:v>
                      </c:pt>
                      <c:pt idx="6">
                        <c:v>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CB6-4A71-8219-45A034E704F8}"/>
                  </c:ext>
                </c:extLst>
              </c15:ser>
            </c15:filteredBarSeries>
          </c:ext>
        </c:extLst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CC936FD-655F-26B5-CEE6-759618CF347B}"/>
            </a:ext>
          </a:extLst>
        </xdr:cNvPr>
        <xdr:cNvSpPr/>
      </xdr:nvSpPr>
      <xdr:spPr>
        <a:xfrm>
          <a:off x="2895600" y="2143125"/>
          <a:ext cx="1447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11.987221643518" createdVersion="8" refreshedVersion="8" minRefreshableVersion="3" recordCount="8" xr:uid="{A0977BCB-43ED-4F01-8529-BE6EE2E7AE43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16468-C9F0-4052-8939-B199D40FD867}" name="피벗 테이블1" cacheId="3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279</v>
      </c>
      <c r="C3" s="2" t="s">
        <v>286</v>
      </c>
      <c r="D3" s="2" t="s">
        <v>293</v>
      </c>
      <c r="E3" s="2" t="s">
        <v>296</v>
      </c>
      <c r="F3" s="2" t="s">
        <v>297</v>
      </c>
      <c r="G3" s="2" t="s">
        <v>298</v>
      </c>
    </row>
    <row r="4" spans="1:7" x14ac:dyDescent="0.3">
      <c r="A4" s="2" t="s">
        <v>273</v>
      </c>
      <c r="B4" s="2" t="s">
        <v>280</v>
      </c>
      <c r="C4" s="2" t="s">
        <v>287</v>
      </c>
      <c r="D4" s="2" t="s">
        <v>294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274</v>
      </c>
      <c r="B5" s="2" t="s">
        <v>281</v>
      </c>
      <c r="C5" s="2" t="s">
        <v>288</v>
      </c>
      <c r="D5" s="2" t="s">
        <v>295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275</v>
      </c>
      <c r="B6" s="2" t="s">
        <v>282</v>
      </c>
      <c r="C6" s="2" t="s">
        <v>289</v>
      </c>
      <c r="D6" s="2" t="s">
        <v>295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276</v>
      </c>
      <c r="B7" s="2" t="s">
        <v>283</v>
      </c>
      <c r="C7" s="2" t="s">
        <v>290</v>
      </c>
      <c r="D7" s="2" t="s">
        <v>295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277</v>
      </c>
      <c r="B8" s="2" t="s">
        <v>284</v>
      </c>
      <c r="C8" s="2" t="s">
        <v>291</v>
      </c>
      <c r="D8" s="2" t="s">
        <v>294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278</v>
      </c>
      <c r="B9" s="2" t="s">
        <v>285</v>
      </c>
      <c r="C9" s="2" t="s">
        <v>292</v>
      </c>
      <c r="D9" s="2" t="s">
        <v>294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00DD-C573-4FEA-9636-E79DB77C1C99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45" t="s">
        <v>321</v>
      </c>
      <c r="C2" s="46"/>
      <c r="D2" s="52"/>
      <c r="E2" s="52"/>
      <c r="F2" s="52"/>
    </row>
    <row r="3" spans="2:6" collapsed="1" x14ac:dyDescent="0.3">
      <c r="B3" s="44"/>
      <c r="C3" s="44"/>
      <c r="D3" s="53" t="s">
        <v>323</v>
      </c>
      <c r="E3" s="53" t="s">
        <v>318</v>
      </c>
      <c r="F3" s="53" t="s">
        <v>320</v>
      </c>
    </row>
    <row r="4" spans="2:6" ht="27" hidden="1" outlineLevel="1" x14ac:dyDescent="0.3">
      <c r="B4" s="48"/>
      <c r="C4" s="48"/>
      <c r="D4" s="40"/>
      <c r="E4" s="55" t="s">
        <v>319</v>
      </c>
      <c r="F4" s="55" t="s">
        <v>319</v>
      </c>
    </row>
    <row r="5" spans="2:6" x14ac:dyDescent="0.3">
      <c r="B5" s="49" t="s">
        <v>322</v>
      </c>
      <c r="C5" s="50"/>
      <c r="D5" s="47"/>
      <c r="E5" s="47"/>
      <c r="F5" s="47"/>
    </row>
    <row r="6" spans="2:6" outlineLevel="1" x14ac:dyDescent="0.3">
      <c r="B6" s="48"/>
      <c r="C6" s="48" t="s">
        <v>314</v>
      </c>
      <c r="D6" s="41">
        <v>0.8</v>
      </c>
      <c r="E6" s="54">
        <v>0.7</v>
      </c>
      <c r="F6" s="54">
        <v>0.9</v>
      </c>
    </row>
    <row r="7" spans="2:6" outlineLevel="1" x14ac:dyDescent="0.3">
      <c r="B7" s="48"/>
      <c r="C7" s="48" t="s">
        <v>315</v>
      </c>
      <c r="D7" s="41">
        <v>0.12</v>
      </c>
      <c r="E7" s="54">
        <v>0.11</v>
      </c>
      <c r="F7" s="54">
        <v>0.13</v>
      </c>
    </row>
    <row r="8" spans="2:6" x14ac:dyDescent="0.3">
      <c r="B8" s="49" t="s">
        <v>324</v>
      </c>
      <c r="C8" s="50"/>
      <c r="D8" s="47"/>
      <c r="E8" s="47"/>
      <c r="F8" s="47"/>
    </row>
    <row r="9" spans="2:6" outlineLevel="1" x14ac:dyDescent="0.3">
      <c r="B9" s="48"/>
      <c r="C9" s="48" t="s">
        <v>316</v>
      </c>
      <c r="D9" s="42">
        <v>5386000</v>
      </c>
      <c r="E9" s="42">
        <v>5144000</v>
      </c>
      <c r="F9" s="42">
        <v>5620000</v>
      </c>
    </row>
    <row r="10" spans="2:6" ht="17.25" outlineLevel="1" thickBot="1" x14ac:dyDescent="0.35">
      <c r="B10" s="51"/>
      <c r="C10" s="51" t="s">
        <v>317</v>
      </c>
      <c r="D10" s="43">
        <v>5211000</v>
      </c>
      <c r="E10" s="43">
        <v>4978000</v>
      </c>
      <c r="F10" s="43">
        <v>5438000</v>
      </c>
    </row>
    <row r="11" spans="2:6" x14ac:dyDescent="0.3">
      <c r="B11" t="s">
        <v>325</v>
      </c>
    </row>
    <row r="12" spans="2:6" x14ac:dyDescent="0.3">
      <c r="B12" t="s">
        <v>326</v>
      </c>
    </row>
    <row r="13" spans="2:6" x14ac:dyDescent="0.3">
      <c r="B13" t="s">
        <v>327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G4" sqref="G4:G9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3">
      <c r="A3" s="56" t="s">
        <v>197</v>
      </c>
      <c r="B3" s="57" t="s">
        <v>260</v>
      </c>
      <c r="C3" s="57" t="s">
        <v>261</v>
      </c>
      <c r="D3" s="57" t="s">
        <v>2</v>
      </c>
      <c r="E3" s="57" t="s">
        <v>32</v>
      </c>
      <c r="F3" s="57" t="s">
        <v>33</v>
      </c>
      <c r="G3" s="57" t="s">
        <v>198</v>
      </c>
      <c r="H3" s="57" t="s">
        <v>199</v>
      </c>
      <c r="I3" s="57" t="s">
        <v>200</v>
      </c>
      <c r="J3" s="57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tabSelected="1" topLeftCell="A4" workbookViewId="0">
      <selection sqref="A1:I1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N14" sqref="N14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18" t="s">
        <v>93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94</v>
      </c>
      <c r="B3" s="22" t="s">
        <v>95</v>
      </c>
      <c r="C3" s="22" t="s">
        <v>96</v>
      </c>
      <c r="D3" s="22" t="s">
        <v>97</v>
      </c>
      <c r="E3" s="22" t="s">
        <v>98</v>
      </c>
      <c r="F3" s="22" t="s">
        <v>99</v>
      </c>
      <c r="G3" s="23" t="s">
        <v>100</v>
      </c>
    </row>
    <row r="4" spans="1:7" x14ac:dyDescent="0.3">
      <c r="A4" s="24" t="s">
        <v>101</v>
      </c>
      <c r="B4" s="6">
        <v>200</v>
      </c>
      <c r="C4" s="6">
        <v>220</v>
      </c>
      <c r="D4" s="19">
        <v>26400000</v>
      </c>
      <c r="E4" s="20">
        <v>0.1</v>
      </c>
      <c r="F4" s="19">
        <v>23760000</v>
      </c>
      <c r="G4" s="25">
        <v>1.1000000000000001</v>
      </c>
    </row>
    <row r="5" spans="1:7" x14ac:dyDescent="0.3">
      <c r="A5" s="24" t="s">
        <v>64</v>
      </c>
      <c r="B5" s="6">
        <v>150</v>
      </c>
      <c r="C5" s="6">
        <v>120</v>
      </c>
      <c r="D5" s="19">
        <v>14400000</v>
      </c>
      <c r="E5" s="20">
        <v>0</v>
      </c>
      <c r="F5" s="19">
        <v>14400000</v>
      </c>
      <c r="G5" s="25">
        <v>0.8</v>
      </c>
    </row>
    <row r="6" spans="1:7" x14ac:dyDescent="0.3">
      <c r="A6" s="24" t="s">
        <v>102</v>
      </c>
      <c r="B6" s="6">
        <v>120</v>
      </c>
      <c r="C6" s="6">
        <v>100</v>
      </c>
      <c r="D6" s="19">
        <v>12000000</v>
      </c>
      <c r="E6" s="20">
        <v>0</v>
      </c>
      <c r="F6" s="19">
        <v>12000000</v>
      </c>
      <c r="G6" s="25">
        <v>0.83</v>
      </c>
    </row>
    <row r="7" spans="1:7" x14ac:dyDescent="0.3">
      <c r="A7" s="24" t="s">
        <v>103</v>
      </c>
      <c r="B7" s="6">
        <v>300</v>
      </c>
      <c r="C7" s="6">
        <v>220</v>
      </c>
      <c r="D7" s="19">
        <v>66000000</v>
      </c>
      <c r="E7" s="20">
        <v>0.2</v>
      </c>
      <c r="F7" s="19">
        <v>52800000</v>
      </c>
      <c r="G7" s="25">
        <v>0.73</v>
      </c>
    </row>
    <row r="8" spans="1:7" x14ac:dyDescent="0.3">
      <c r="A8" s="24" t="s">
        <v>104</v>
      </c>
      <c r="B8" s="6">
        <v>200</v>
      </c>
      <c r="C8" s="6">
        <v>210</v>
      </c>
      <c r="D8" s="19">
        <v>63000000</v>
      </c>
      <c r="E8" s="20">
        <v>0.2</v>
      </c>
      <c r="F8" s="19">
        <v>50400000</v>
      </c>
      <c r="G8" s="25">
        <v>1.05</v>
      </c>
    </row>
    <row r="9" spans="1:7" x14ac:dyDescent="0.3">
      <c r="A9" s="24" t="s">
        <v>105</v>
      </c>
      <c r="B9" s="6">
        <v>150</v>
      </c>
      <c r="C9" s="6">
        <v>150</v>
      </c>
      <c r="D9" s="19">
        <v>45000000</v>
      </c>
      <c r="E9" s="20">
        <v>0.15</v>
      </c>
      <c r="F9" s="19">
        <v>38250000</v>
      </c>
      <c r="G9" s="25">
        <v>1</v>
      </c>
    </row>
    <row r="10" spans="1:7" ht="17.25" thickBot="1" x14ac:dyDescent="0.35">
      <c r="A10" s="26" t="s">
        <v>106</v>
      </c>
      <c r="B10" s="27">
        <v>1120</v>
      </c>
      <c r="C10" s="27">
        <v>1020</v>
      </c>
      <c r="D10" s="28">
        <v>226800000</v>
      </c>
      <c r="E10" s="29"/>
      <c r="F10" s="28">
        <v>191610000</v>
      </c>
      <c r="G10" s="3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6.5" x14ac:dyDescent="0.3"/>
  <cols>
    <col min="2" max="11" width="5.625" customWidth="1"/>
  </cols>
  <sheetData>
    <row r="1" spans="1:11" ht="20.25" x14ac:dyDescent="0.3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workbookViewId="0">
      <selection activeCell="L20" sqref="L20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31" t="s">
        <v>301</v>
      </c>
      <c r="B14" s="31" t="s">
        <v>299</v>
      </c>
    </row>
    <row r="15" spans="1:9" x14ac:dyDescent="0.3">
      <c r="A15" s="32" t="b">
        <f>F4&gt;=AVERAGE($F$4:$F$12)</f>
        <v>1</v>
      </c>
      <c r="B15" s="31" t="s">
        <v>300</v>
      </c>
    </row>
    <row r="18" spans="1:9" x14ac:dyDescent="0.3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3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3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3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opLeftCell="A7" workbookViewId="0">
      <selection activeCell="A38" sqref="A38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 t="str">
        <f>_xlfn.IFS(  MID(A3,3,1)="1",    "개발",   MID(A3,3,1)="2","홍보",  TRUE,"무역"     )</f>
        <v>개발</v>
      </c>
      <c r="D3" s="7">
        <v>700</v>
      </c>
      <c r="E3" s="7">
        <v>600</v>
      </c>
      <c r="G3" s="6" t="s">
        <v>249</v>
      </c>
      <c r="H3" s="10">
        <v>45812</v>
      </c>
      <c r="I3" s="6" t="str">
        <f>IF(MOD(DAY(H3),5)=0,"야간","주간")</f>
        <v>주간</v>
      </c>
    </row>
    <row r="4" spans="1:10" x14ac:dyDescent="0.3">
      <c r="A4" s="6" t="s">
        <v>17</v>
      </c>
      <c r="B4" s="6" t="s">
        <v>18</v>
      </c>
      <c r="C4" s="6" t="str">
        <f t="shared" ref="C4:C12" si="0">_xlfn.IFS(  MID(A4,3,1)="1",    "개발",   MID(A4,3,1)="2","홍보",  TRUE,"무역"     )</f>
        <v>홍보</v>
      </c>
      <c r="D4" s="7">
        <v>650</v>
      </c>
      <c r="E4" s="7">
        <v>900</v>
      </c>
      <c r="G4" s="6" t="s">
        <v>250</v>
      </c>
      <c r="H4" s="10">
        <v>45813</v>
      </c>
      <c r="I4" s="6" t="str">
        <f t="shared" ref="I4:I12" si="1">IF(MOD(DAY(H4),5)=0,"야간","주간")</f>
        <v>야간</v>
      </c>
    </row>
    <row r="5" spans="1:10" x14ac:dyDescent="0.3">
      <c r="A5" s="6" t="s">
        <v>19</v>
      </c>
      <c r="B5" s="6" t="s">
        <v>20</v>
      </c>
      <c r="C5" s="6" t="str">
        <f t="shared" si="0"/>
        <v>무역</v>
      </c>
      <c r="D5" s="7">
        <v>560</v>
      </c>
      <c r="E5" s="7">
        <v>550</v>
      </c>
      <c r="G5" s="6" t="s">
        <v>251</v>
      </c>
      <c r="H5" s="10">
        <v>45814</v>
      </c>
      <c r="I5" s="6" t="str">
        <f t="shared" si="1"/>
        <v>주간</v>
      </c>
    </row>
    <row r="6" spans="1:10" x14ac:dyDescent="0.3">
      <c r="A6" s="6" t="s">
        <v>271</v>
      </c>
      <c r="B6" s="6" t="s">
        <v>21</v>
      </c>
      <c r="C6" s="6" t="str">
        <f t="shared" si="0"/>
        <v>무역</v>
      </c>
      <c r="D6" s="7">
        <v>430</v>
      </c>
      <c r="E6" s="7">
        <v>600</v>
      </c>
      <c r="G6" s="6" t="s">
        <v>252</v>
      </c>
      <c r="H6" s="10">
        <v>45818</v>
      </c>
      <c r="I6" s="6" t="str">
        <f t="shared" si="1"/>
        <v>야간</v>
      </c>
    </row>
    <row r="7" spans="1:10" x14ac:dyDescent="0.3">
      <c r="A7" s="6" t="s">
        <v>268</v>
      </c>
      <c r="B7" s="6" t="s">
        <v>22</v>
      </c>
      <c r="C7" s="6" t="str">
        <f t="shared" si="0"/>
        <v>홍보</v>
      </c>
      <c r="D7" s="7">
        <v>1260</v>
      </c>
      <c r="E7" s="7">
        <v>1250</v>
      </c>
      <c r="G7" s="6" t="s">
        <v>253</v>
      </c>
      <c r="H7" s="10">
        <v>45821</v>
      </c>
      <c r="I7" s="6" t="str">
        <f t="shared" si="1"/>
        <v>주간</v>
      </c>
    </row>
    <row r="8" spans="1:10" x14ac:dyDescent="0.3">
      <c r="A8" s="6" t="s">
        <v>23</v>
      </c>
      <c r="B8" s="6" t="s">
        <v>24</v>
      </c>
      <c r="C8" s="6" t="str">
        <f t="shared" si="0"/>
        <v>개발</v>
      </c>
      <c r="D8" s="7">
        <v>980</v>
      </c>
      <c r="E8" s="7">
        <v>1000</v>
      </c>
      <c r="G8" s="6" t="s">
        <v>254</v>
      </c>
      <c r="H8" s="10">
        <v>45822</v>
      </c>
      <c r="I8" s="6" t="str">
        <f t="shared" si="1"/>
        <v>주간</v>
      </c>
    </row>
    <row r="9" spans="1:10" x14ac:dyDescent="0.3">
      <c r="A9" s="6" t="s">
        <v>25</v>
      </c>
      <c r="B9" s="6" t="s">
        <v>26</v>
      </c>
      <c r="C9" s="6" t="str">
        <f t="shared" si="0"/>
        <v>홍보</v>
      </c>
      <c r="D9" s="7">
        <v>850</v>
      </c>
      <c r="E9" s="7">
        <v>550</v>
      </c>
      <c r="G9" s="6" t="s">
        <v>255</v>
      </c>
      <c r="H9" s="10">
        <v>45823</v>
      </c>
      <c r="I9" s="6" t="str">
        <f t="shared" si="1"/>
        <v>야간</v>
      </c>
    </row>
    <row r="10" spans="1:10" x14ac:dyDescent="0.3">
      <c r="A10" s="6" t="s">
        <v>27</v>
      </c>
      <c r="B10" s="6" t="s">
        <v>28</v>
      </c>
      <c r="C10" s="6" t="str">
        <f t="shared" si="0"/>
        <v>개발</v>
      </c>
      <c r="D10" s="7">
        <v>800</v>
      </c>
      <c r="E10" s="7">
        <v>1000</v>
      </c>
      <c r="G10" s="6" t="s">
        <v>256</v>
      </c>
      <c r="H10" s="10">
        <v>45825</v>
      </c>
      <c r="I10" s="6" t="str">
        <f t="shared" si="1"/>
        <v>주간</v>
      </c>
    </row>
    <row r="11" spans="1:10" x14ac:dyDescent="0.3">
      <c r="A11" s="6" t="s">
        <v>270</v>
      </c>
      <c r="B11" s="6" t="s">
        <v>29</v>
      </c>
      <c r="C11" s="6" t="str">
        <f t="shared" si="0"/>
        <v>무역</v>
      </c>
      <c r="D11" s="7">
        <v>600</v>
      </c>
      <c r="E11" s="7">
        <v>800</v>
      </c>
      <c r="G11" s="6" t="s">
        <v>257</v>
      </c>
      <c r="H11" s="10">
        <v>45828</v>
      </c>
      <c r="I11" s="6" t="str">
        <f t="shared" si="1"/>
        <v>야간</v>
      </c>
    </row>
    <row r="12" spans="1:10" x14ac:dyDescent="0.3">
      <c r="A12" s="6" t="s">
        <v>269</v>
      </c>
      <c r="B12" s="6" t="s">
        <v>30</v>
      </c>
      <c r="C12" s="6" t="str">
        <f t="shared" si="0"/>
        <v>개발</v>
      </c>
      <c r="D12" s="7">
        <v>700</v>
      </c>
      <c r="E12" s="7">
        <v>900</v>
      </c>
      <c r="G12" s="6" t="s">
        <v>258</v>
      </c>
      <c r="H12" s="10">
        <v>45829</v>
      </c>
      <c r="I12" s="6" t="str">
        <f t="shared" si="1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PROPER(LEFT(C16,3)&amp;YEAR(D16))</f>
        <v>Glo2015</v>
      </c>
      <c r="G16" s="6" t="s">
        <v>61</v>
      </c>
      <c r="H16" s="6" t="s">
        <v>62</v>
      </c>
      <c r="I16" s="6">
        <v>100</v>
      </c>
      <c r="J16" s="7">
        <f>HLOOKUP(G16&amp;RIGHT(H16,1),$G$26:$K$27,2,0)*I16</f>
        <v>960000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2">PROPER(LEFT(C17,3)&amp;YEAR(D17))</f>
        <v>Bel2022</v>
      </c>
      <c r="G17" s="6" t="s">
        <v>61</v>
      </c>
      <c r="H17" s="6" t="s">
        <v>63</v>
      </c>
      <c r="I17" s="6">
        <v>80</v>
      </c>
      <c r="J17" s="7">
        <f t="shared" ref="J17:J23" si="3">HLOOKUP(G17&amp;RIGHT(H17,1),$G$26:$K$27,2,0)*I17</f>
        <v>760000</v>
      </c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2"/>
        <v>And2020</v>
      </c>
      <c r="G18" s="6" t="s">
        <v>64</v>
      </c>
      <c r="H18" s="6" t="s">
        <v>63</v>
      </c>
      <c r="I18" s="6">
        <v>100</v>
      </c>
      <c r="J18" s="7">
        <f t="shared" si="3"/>
        <v>860000</v>
      </c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2"/>
        <v>Chr2021</v>
      </c>
      <c r="G19" s="6" t="s">
        <v>64</v>
      </c>
      <c r="H19" s="6" t="s">
        <v>62</v>
      </c>
      <c r="I19" s="6">
        <v>90</v>
      </c>
      <c r="J19" s="7">
        <f t="shared" si="3"/>
        <v>792000</v>
      </c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2"/>
        <v>Whi2017</v>
      </c>
      <c r="G20" s="6" t="s">
        <v>64</v>
      </c>
      <c r="H20" s="6" t="s">
        <v>63</v>
      </c>
      <c r="I20" s="6">
        <v>100</v>
      </c>
      <c r="J20" s="7">
        <f t="shared" si="3"/>
        <v>860000</v>
      </c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2"/>
        <v>Sha2018</v>
      </c>
      <c r="G21" s="6" t="s">
        <v>61</v>
      </c>
      <c r="H21" s="6" t="s">
        <v>62</v>
      </c>
      <c r="I21" s="6">
        <v>80</v>
      </c>
      <c r="J21" s="7">
        <f t="shared" si="3"/>
        <v>768000</v>
      </c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2"/>
        <v>Cam2019</v>
      </c>
      <c r="G22" s="6" t="s">
        <v>64</v>
      </c>
      <c r="H22" s="6" t="s">
        <v>62</v>
      </c>
      <c r="I22" s="6">
        <v>100</v>
      </c>
      <c r="J22" s="7">
        <f t="shared" si="3"/>
        <v>880000</v>
      </c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2"/>
        <v>Dor2017</v>
      </c>
      <c r="G23" s="6" t="s">
        <v>61</v>
      </c>
      <c r="H23" s="6" t="s">
        <v>63</v>
      </c>
      <c r="I23" s="6">
        <v>90</v>
      </c>
      <c r="J23" s="7">
        <f t="shared" si="3"/>
        <v>855000</v>
      </c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6" t="s">
        <v>92</v>
      </c>
      <c r="B36" s="16"/>
      <c r="C36" s="16"/>
      <c r="D36" s="16"/>
    </row>
    <row r="37" spans="1:4" x14ac:dyDescent="0.3">
      <c r="A37" s="17">
        <f>ROUND(DSUM(A26:D34,4,B26:B27),-3)</f>
        <v>13574000</v>
      </c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A3" sqref="A3:I20"/>
    </sheetView>
  </sheetViews>
  <sheetFormatPr defaultRowHeight="16.5" outlineLevelRow="3" x14ac:dyDescent="0.3"/>
  <sheetData>
    <row r="1" spans="1:9" ht="20.25" x14ac:dyDescent="0.3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6"/>
      <c r="B6" s="6"/>
      <c r="C6" s="33" t="s">
        <v>306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3">
      <c r="A7" s="6"/>
      <c r="B7" s="6"/>
      <c r="C7" s="33" t="s">
        <v>302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6"/>
      <c r="B10" s="6"/>
      <c r="C10" s="33" t="s">
        <v>307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3">
      <c r="A11" s="6"/>
      <c r="B11" s="6"/>
      <c r="C11" s="33" t="s">
        <v>303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34"/>
      <c r="B17" s="34"/>
      <c r="C17" s="36" t="s">
        <v>308</v>
      </c>
      <c r="D17" s="34"/>
      <c r="E17" s="35"/>
      <c r="F17" s="35"/>
      <c r="G17" s="35">
        <f>SUBTOTAL(4,G12:G16)</f>
        <v>1050</v>
      </c>
      <c r="H17" s="34"/>
      <c r="I17" s="34"/>
    </row>
    <row r="18" spans="1:9" outlineLevel="1" x14ac:dyDescent="0.3">
      <c r="A18" s="34"/>
      <c r="B18" s="34"/>
      <c r="C18" s="36" t="s">
        <v>304</v>
      </c>
      <c r="D18" s="34"/>
      <c r="E18" s="35">
        <f>SUBTOTAL(9,E12:E16)</f>
        <v>3400</v>
      </c>
      <c r="F18" s="35">
        <f>SUBTOTAL(9,F12:F16)</f>
        <v>170</v>
      </c>
      <c r="G18" s="35"/>
      <c r="H18" s="34"/>
      <c r="I18" s="34"/>
    </row>
    <row r="19" spans="1:9" x14ac:dyDescent="0.3">
      <c r="A19" s="34"/>
      <c r="B19" s="34"/>
      <c r="C19" s="36" t="s">
        <v>309</v>
      </c>
      <c r="D19" s="34"/>
      <c r="E19" s="35"/>
      <c r="F19" s="35"/>
      <c r="G19" s="35">
        <f>SUBTOTAL(4,G4:G16)</f>
        <v>4800</v>
      </c>
      <c r="H19" s="34"/>
      <c r="I19" s="34"/>
    </row>
    <row r="20" spans="1:9" x14ac:dyDescent="0.3">
      <c r="A20" s="34"/>
      <c r="B20" s="34"/>
      <c r="C20" s="36" t="s">
        <v>305</v>
      </c>
      <c r="D20" s="34"/>
      <c r="E20" s="35">
        <f>SUBTOTAL(9,E4:E16)</f>
        <v>18800</v>
      </c>
      <c r="F20" s="35">
        <f>SUBTOTAL(9,F4:F16)</f>
        <v>910</v>
      </c>
      <c r="G20" s="35"/>
      <c r="H20" s="34"/>
      <c r="I20" s="34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7170-2CB2-47B0-BC81-7A56D0936C8A}">
  <dimension ref="A3:E13"/>
  <sheetViews>
    <sheetView workbookViewId="0">
      <selection activeCell="B6" sqref="B6"/>
    </sheetView>
  </sheetViews>
  <sheetFormatPr defaultRowHeight="16.5" x14ac:dyDescent="0.3"/>
  <cols>
    <col min="1" max="2" width="11.625" bestFit="1" customWidth="1"/>
    <col min="3" max="3" width="5.25" bestFit="1" customWidth="1"/>
    <col min="4" max="5" width="7.125" bestFit="1" customWidth="1"/>
  </cols>
  <sheetData>
    <row r="3" spans="1:5" x14ac:dyDescent="0.3">
      <c r="A3" s="37" t="s">
        <v>312</v>
      </c>
      <c r="B3" s="37" t="s">
        <v>311</v>
      </c>
    </row>
    <row r="4" spans="1:5" x14ac:dyDescent="0.3">
      <c r="A4" s="37" t="s">
        <v>310</v>
      </c>
      <c r="B4" t="s">
        <v>171</v>
      </c>
      <c r="C4" t="s">
        <v>169</v>
      </c>
      <c r="D4" t="s">
        <v>167</v>
      </c>
      <c r="E4" t="s">
        <v>305</v>
      </c>
    </row>
    <row r="5" spans="1:5" x14ac:dyDescent="0.3">
      <c r="A5" s="38" t="s">
        <v>168</v>
      </c>
      <c r="B5" s="39" t="s">
        <v>313</v>
      </c>
      <c r="C5" s="39">
        <v>94</v>
      </c>
      <c r="D5" s="39" t="s">
        <v>313</v>
      </c>
      <c r="E5" s="39">
        <v>94</v>
      </c>
    </row>
    <row r="6" spans="1:5" x14ac:dyDescent="0.3">
      <c r="A6" s="38" t="s">
        <v>174</v>
      </c>
      <c r="B6" s="39" t="s">
        <v>313</v>
      </c>
      <c r="C6" s="39" t="s">
        <v>313</v>
      </c>
      <c r="D6" s="39">
        <v>89</v>
      </c>
      <c r="E6" s="39">
        <v>89</v>
      </c>
    </row>
    <row r="7" spans="1:5" x14ac:dyDescent="0.3">
      <c r="A7" s="38" t="s">
        <v>5</v>
      </c>
      <c r="B7" s="39" t="s">
        <v>313</v>
      </c>
      <c r="C7" s="39">
        <v>80</v>
      </c>
      <c r="D7" s="39" t="s">
        <v>313</v>
      </c>
      <c r="E7" s="39">
        <v>80</v>
      </c>
    </row>
    <row r="8" spans="1:5" x14ac:dyDescent="0.3">
      <c r="A8" s="38" t="s">
        <v>172</v>
      </c>
      <c r="B8" s="39" t="s">
        <v>313</v>
      </c>
      <c r="C8" s="39" t="s">
        <v>313</v>
      </c>
      <c r="D8" s="39">
        <v>70</v>
      </c>
      <c r="E8" s="39">
        <v>70</v>
      </c>
    </row>
    <row r="9" spans="1:5" x14ac:dyDescent="0.3">
      <c r="A9" s="38" t="s">
        <v>175</v>
      </c>
      <c r="B9" s="39">
        <v>93</v>
      </c>
      <c r="C9" s="39" t="s">
        <v>313</v>
      </c>
      <c r="D9" s="39" t="s">
        <v>313</v>
      </c>
      <c r="E9" s="39">
        <v>93</v>
      </c>
    </row>
    <row r="10" spans="1:5" x14ac:dyDescent="0.3">
      <c r="A10" s="38" t="s">
        <v>173</v>
      </c>
      <c r="B10" s="39">
        <v>81</v>
      </c>
      <c r="C10" s="39" t="s">
        <v>313</v>
      </c>
      <c r="D10" s="39" t="s">
        <v>313</v>
      </c>
      <c r="E10" s="39">
        <v>81</v>
      </c>
    </row>
    <row r="11" spans="1:5" x14ac:dyDescent="0.3">
      <c r="A11" s="38" t="s">
        <v>166</v>
      </c>
      <c r="B11" s="39" t="s">
        <v>313</v>
      </c>
      <c r="C11" s="39" t="s">
        <v>313</v>
      </c>
      <c r="D11" s="39">
        <v>92</v>
      </c>
      <c r="E11" s="39">
        <v>92</v>
      </c>
    </row>
    <row r="12" spans="1:5" x14ac:dyDescent="0.3">
      <c r="A12" s="38" t="s">
        <v>170</v>
      </c>
      <c r="B12" s="39">
        <v>92</v>
      </c>
      <c r="C12" s="39" t="s">
        <v>313</v>
      </c>
      <c r="D12" s="39" t="s">
        <v>313</v>
      </c>
      <c r="E12" s="39">
        <v>92</v>
      </c>
    </row>
    <row r="13" spans="1:5" x14ac:dyDescent="0.3">
      <c r="A13" s="38" t="s">
        <v>305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8" sqref="C8"/>
    </sheetView>
  </sheetViews>
  <sheetFormatPr defaultRowHeight="16.5" x14ac:dyDescent="0.3"/>
  <sheetData>
    <row r="1" spans="1:7" ht="20.25" x14ac:dyDescent="0.3">
      <c r="A1" s="14" t="s">
        <v>159</v>
      </c>
      <c r="B1" s="14"/>
      <c r="C1" s="14"/>
      <c r="D1" s="14"/>
      <c r="E1" s="14"/>
      <c r="F1" s="14"/>
      <c r="G1" s="14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4" t="s">
        <v>176</v>
      </c>
      <c r="B1" s="14"/>
      <c r="C1" s="14"/>
      <c r="D1" s="14"/>
      <c r="E1" s="14"/>
      <c r="F1" s="14"/>
      <c r="G1" s="14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user" comment="만든 사람 user 날짜 2026-07-08">
      <inputCells r="C16" val="0.7" numFmtId="9"/>
      <inputCells r="G16" val="0.11" numFmtId="9"/>
    </scenario>
    <scenario name="상여급/공제계비율인상" locked="1" count="2" user="user" comment="만든 사람 user 날짜 2026-07-08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2026-07-08T14:53:06Z</dcterms:modified>
</cp:coreProperties>
</file>