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5383a753d50abb9/Desktop/2025_기본서_컴활1급실기_250715 (2)/01 엑셀/03 기본모의고사/"/>
    </mc:Choice>
  </mc:AlternateContent>
  <xr:revisionPtr revIDLastSave="132" documentId="13_ncr:1_{665CB3EA-7FF6-4EC5-B908-2EBA0E12AC69}" xr6:coauthVersionLast="47" xr6:coauthVersionMax="47" xr10:uidLastSave="{97C469DD-753D-4887-93F6-E3B5DABBDB9C}"/>
  <bookViews>
    <workbookView xWindow="-108" yWindow="-108" windowWidth="23256" windowHeight="12456" tabRatio="806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eta.T" hidden="1" xlm="1">#NAME?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2" l="1" a="1"/>
  <c r="D7" i="2" s="1"/>
  <c r="E7" i="2" a="1"/>
  <c r="E7" i="2" s="1"/>
  <c r="F7" i="2" a="1"/>
  <c r="F7" i="2" s="1"/>
  <c r="G7" i="2" a="1"/>
  <c r="G7" i="2"/>
  <c r="H7" i="2" a="1"/>
  <c r="H7" i="2"/>
  <c r="E8" i="2" a="1"/>
  <c r="E8" i="2" s="1"/>
  <c r="F8" i="2" a="1"/>
  <c r="F8" i="2"/>
  <c r="G8" i="2" a="1"/>
  <c r="G8" i="2" s="1"/>
  <c r="H8" i="2" a="1"/>
  <c r="H8" i="2" s="1"/>
  <c r="E9" i="2" a="1"/>
  <c r="E9" i="2"/>
  <c r="F9" i="2" a="1"/>
  <c r="F9" i="2" s="1"/>
  <c r="G9" i="2" a="1"/>
  <c r="G9" i="2"/>
  <c r="H9" i="2" a="1"/>
  <c r="H9" i="2" s="1"/>
  <c r="D8" i="2" a="1"/>
  <c r="D8" i="2" s="1"/>
  <c r="D9" i="2" a="1"/>
  <c r="D9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G35" i="2"/>
  <c r="G36" i="2"/>
  <c r="G37" i="2"/>
  <c r="G38" i="2"/>
  <c r="G39" i="2"/>
  <c r="G40" i="2"/>
  <c r="G34" i="2"/>
  <c r="F13" i="2" a="1"/>
  <c r="C8" i="2" a="1"/>
  <c r="C8" i="2" s="1"/>
  <c r="C9" i="2" a="1"/>
  <c r="C9" i="2" s="1"/>
  <c r="C7" i="2" a="1"/>
  <c r="C7" i="2"/>
  <c r="A26" i="1"/>
  <c r="F6" i="8"/>
  <c r="F7" i="8"/>
  <c r="F8" i="8"/>
  <c r="F9" i="8"/>
  <c r="F10" i="8"/>
  <c r="F11" i="8"/>
  <c r="F12" i="8"/>
  <c r="F5" i="8"/>
  <c r="E37" i="2" a="1"/>
  <c r="E38" i="2" a="1"/>
  <c r="E39" i="2" a="1"/>
  <c r="E40" i="2" a="1"/>
  <c r="E35" i="2" a="1"/>
  <c r="E36" i="2" a="1"/>
  <c r="E34" i="2" a="1"/>
  <c r="F13" i="2" l="1"/>
  <c r="G13" i="2" s="1"/>
  <c r="E36" i="2"/>
  <c r="E35" i="2"/>
  <c r="E40" i="2"/>
  <c r="E39" i="2"/>
  <c r="E38" i="2"/>
  <c r="E37" i="2"/>
  <c r="E34" i="2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30" i="2"/>
  <c r="G30" i="2" s="1"/>
  <c r="F18" i="2"/>
  <c r="G18" i="2" s="1"/>
  <c r="F29" i="2"/>
  <c r="G29" i="2" s="1"/>
  <c r="F17" i="2"/>
  <c r="G17" i="2" s="1"/>
  <c r="F28" i="2"/>
  <c r="G28" i="2" s="1"/>
  <c r="F16" i="2"/>
  <c r="G16" i="2" s="1"/>
  <c r="F27" i="2"/>
  <c r="G27" i="2" s="1"/>
  <c r="F15" i="2"/>
  <c r="G15" i="2" s="1"/>
  <c r="F26" i="2"/>
  <c r="G26" i="2" s="1"/>
  <c r="F14" i="2"/>
  <c r="G14" i="2" s="1"/>
  <c r="F25" i="2"/>
  <c r="G25" i="2" s="1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FE54976-9ED3-4D82-ABE9-07EF37DBDC73}" name="MS Access Database_Query" type="1" refreshedVersion="8" background="1">
    <dbPr connection="DSN=MS Access Database;DBQ=C:\Users\kdy77\OneDrive\문서\가전판매내역.accdb;DefaultDir=C:\Users\kdy77\OneDrive\문서;DriverId=25;FIL=MS Access;MaxBufferSize=2048;PageTimeout=5;" command="SELECT 제품.제품명, 제품.분류코드, 판매현황.주문시간, 판매현황.수량, 판매현황.판매금액_x000d__x000a_FROM `C:\Users\kdy77\OneDrive\문서\가전판매내역.accdb`.제품 제품, `C:\Users\kdy77\OneDrive\문서\가전판매내역.accdb`.판매현황 판매현황_x000d__x000a_WHERE 제품.모델명 = 판매현황.모델명"/>
  </connection>
  <connection id="2" xr16:uid="{C88BB3EB-2263-4F82-898B-8A7F908F7CC1}" name="MS Access Database_Query1" type="1" refreshedVersion="8" background="1">
    <dbPr connection="DSN=MS Access Database;DBQ=C:\Users\kdy77\OneDrive\문서\가전판매내역.accdb;DefaultDir=C:\Users\kdy77\OneDrive\문서;DriverId=25;FIL=MS Access;MaxBufferSize=2048;PageTimeout=5;" command="SELECT 제품.제품명, 제품.분류코드, 판매현황.주문시간, 판매현황.수량, 판매현황.판매금액_x000d__x000a_FROM `C:\Users\kdy77\OneDrive\문서\가전판매내역.accdb`.제품 제품, `C:\Users\kdy77\OneDrive\문서\가전판매내역.accdb`.판매현황 판매현황_x000d__x000a_WHERE 제품.모델명 = 판매현황.모델명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<sst xmlns="http://schemas.openxmlformats.org/spreadsheetml/2006/main" count="369" uniqueCount="201">
  <si>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</si>
  <si>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</si>
  <si>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</si>
  <si>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</si>
  <si>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</si>
  <si>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</si>
  <si>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</si>
  <si>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</si>
  <si>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</si>
  <si>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</si>
  <si>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</si>
  <si>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</si>
  <si>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</si>
  <si>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</si>
  <si>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</si>
  <si>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</si>
  <si>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</si>
  <si>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</si>
  <si>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</si>
  <si>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</si>
  <si>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</si>
  <si>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</si>
  <si>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</si>
  <si>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</si>
  <si>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</si>
  <si>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</si>
  <si>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</si>
  <si>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</si>
  <si>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</si>
  <si>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</si>
  <si>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</si>
  <si>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</si>
  <si>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</si>
  <si>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</si>
  <si>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</si>
  <si>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</si>
  <si>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</si>
  <si>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</si>
  <si>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</si>
  <si>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</si>
  <si>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</si>
  <si>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</si>
  <si>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</si>
  <si>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</si>
  <si>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</si>
  <si>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</si>
  <si>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</si>
  <si>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</si>
  <si>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</si>
  <si>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</si>
  <si>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</si>
  <si>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</si>
  <si>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</si>
  <si>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</si>
  <si>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</si>
  <si>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</si>
  <si>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</si>
  <si>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</si>
  <si>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</si>
  <si>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</si>
  <si>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</si>
  <si>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</si>
  <si>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</si>
  <si>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</si>
  <si>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</si>
  <si>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</si>
  <si>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</si>
  <si>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</si>
  <si>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</si>
  <si>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</si>
  <si>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</si>
  <si>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</si>
  <si>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</si>
  <si>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</si>
  <si>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</si>
  <si>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</si>
  <si>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</si>
  <si>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</si>
  <si>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</si>
  <si>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</si>
  <si>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</si>
  <si>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</si>
  <si>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</si>
  <si>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</si>
  <si>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</si>
  <si>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</si>
  <si>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</si>
  <si>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</si>
  <si>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</si>
  <si>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</si>
  <si>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</si>
  <si>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</si>
  <si>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</si>
  <si>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</si>
  <si>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</si>
  <si>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</si>
  <si>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</si>
  <si>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</si>
  <si>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</si>
  <si>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</si>
  <si>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</si>
  <si>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</si>
  <si>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</si>
  <si>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</si>
  <si>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</si>
  <si>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</si>
  <si>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</si>
  <si>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</si>
  <si>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</si>
  <si>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</si>
  <si>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</si>
  <si>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</si>
  <si>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</si>
  <si>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</si>
  <si>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</si>
  <si>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</si>
  <si>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</si>
  <si>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</si>
  <si>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</si>
  <si>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</si>
  <si>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</si>
  <si>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</si>
  <si>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</si>
  <si>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</si>
  <si>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</si>
  <si>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</si>
  <si>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</si>
  <si>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</si>
  <si>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</si>
  <si>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</si>
  <si>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</si>
  <si>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</si>
  <si>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</si>
  <si>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</si>
  <si>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</si>
  <si>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</si>
  <si>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</si>
  <si>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</si>
  <si>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</si>
  <si>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</si>
  <si>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</si>
  <si>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</si>
  <si>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</si>
  <si>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</si>
  <si>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</si>
  <si>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</si>
  <si>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</si>
  <si>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</si>
  <si>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</si>
  <si>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</si>
  <si>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</si>
  <si>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</si>
  <si>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</si>
  <si>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</si>
  <si>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</si>
  <si>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</si>
  <si>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</si>
  <si>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</si>
  <si>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</si>
  <si>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</si>
  <si>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</si>
  <si>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</si>
  <si>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</si>
  <si>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</si>
  <si>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</si>
  <si>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</si>
  <si>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</si>
  <si>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</si>
  <si>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</si>
  <si>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</si>
  <si>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</si>
  <si>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</si>
  <si>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</si>
  <si>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</si>
  <si>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</si>
  <si>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</si>
  <si>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</si>
  <si>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</si>
  <si>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</si>
  <si>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</si>
  <si>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</si>
  <si>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</si>
  <si>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</si>
  <si>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분류코드</t>
  </si>
  <si>
    <t>다리미</t>
  </si>
  <si>
    <t>면도기</t>
  </si>
  <si>
    <t>전동치솔</t>
  </si>
  <si>
    <t>제품명</t>
  </si>
  <si>
    <t>값</t>
  </si>
  <si>
    <t>주문시간</t>
  </si>
  <si>
    <t>평균 : 수량</t>
  </si>
  <si>
    <t>전체 평균 : 수량</t>
  </si>
  <si>
    <t>평균 : 판매금액</t>
  </si>
  <si>
    <t>전체 평균 : 판매금액</t>
  </si>
  <si>
    <t>소형가전</t>
  </si>
  <si>
    <t>*</t>
  </si>
  <si>
    <t>주문시간2</t>
  </si>
  <si>
    <t>오전</t>
  </si>
  <si>
    <t>오후</t>
  </si>
  <si>
    <t>3115</t>
    <phoneticPr fontId="1" type="noConversion"/>
  </si>
  <si>
    <t>컴활1급실기합격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</si>
</sst>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9" fontId="0" fillId="0" borderId="0" xfId="0" applyNumberForma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3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성적 분석표</a:t>
            </a:r>
          </a:p>
        </c:rich>
      </c:tx>
      <c:overlay val="0"/>
      <c:spPr>
        <a:solidFill>
          <a:schemeClr val="accent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glow" dir="t">
                <a:rot lat="0" lon="0" rev="14100000"/>
              </a:lightRig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ellipse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AF9C-4DB4-9BF1-3A1227E190B6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2</xdr:col>
      <xdr:colOff>0</xdr:colOff>
      <xdr:row>14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5692210-89FC-3678-EF73-A4167053D28D}"/>
            </a:ext>
          </a:extLst>
        </xdr:cNvPr>
        <xdr:cNvSpPr/>
      </xdr:nvSpPr>
      <xdr:spPr>
        <a:xfrm>
          <a:off x="0" y="2750820"/>
          <a:ext cx="1066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77FC2E83-330F-7DB4-E222-B6F47D2ED8C3}"/>
            </a:ext>
          </a:extLst>
        </xdr:cNvPr>
        <xdr:cNvSpPr/>
      </xdr:nvSpPr>
      <xdr:spPr>
        <a:xfrm>
          <a:off x="1066800" y="2750820"/>
          <a:ext cx="1066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525780</xdr:colOff>
          <xdr:row>0</xdr:row>
          <xdr:rowOff>220980</xdr:rowOff>
        </xdr:from>
        <xdr:to>
          <xdr:col>8</xdr:col>
          <xdr:colOff>411480</xdr:colOff>
          <xdr:row>2</xdr:row>
          <xdr:rowOff>99060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도연" refreshedDate="46134.636468634257" backgroundQuery="1" createdVersion="8" refreshedVersion="8" minRefreshableVersion="3" recordCount="40" xr:uid="{86C8AD7F-B047-469F-8960-4CBA5875A8CD}">
  <cacheSource type="external" connectionId="2"/>
  <cacheFields count="6">
    <cacheField name="제품명" numFmtId="0" sqlType="-9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 sqlType="-9">
      <sharedItems count="3">
        <s v="생활가전"/>
        <s v="주방가전"/>
        <s v="소형가전"/>
      </sharedItems>
    </cacheField>
    <cacheField name="주문시간" numFmtId="0" sqlType="11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5"/>
    </cacheField>
    <cacheField name="수량" numFmtId="0" sqlType="8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 sqlType="8">
      <sharedItems containsSemiMixedTypes="0" containsString="0" containsNumber="1" containsInteger="1" minValue="65000" maxValue="7800000"/>
    </cacheField>
    <cacheField name="주문시간2" numFmtId="0" databaseField="0">
      <fieldGroup base="2">
        <discretePr count="38">
          <x v="0"/>
          <x v="1"/>
          <x v="2"/>
          <x v="3"/>
          <x v="4"/>
          <x v="5"/>
          <x v="6"/>
          <x v="33"/>
          <x v="7"/>
          <x v="33"/>
          <x v="8"/>
          <x v="9"/>
          <x v="10"/>
          <x v="11"/>
          <x v="12"/>
          <x v="13"/>
          <x v="14"/>
          <x v="15"/>
          <x v="16"/>
          <x v="34"/>
          <x v="17"/>
          <x v="18"/>
          <x v="34"/>
          <x v="19"/>
          <x v="20"/>
          <x v="21"/>
          <x v="34"/>
          <x v="22"/>
          <x v="23"/>
          <x v="24"/>
          <x v="25"/>
          <x v="26"/>
          <x v="27"/>
          <x v="28"/>
          <x v="29"/>
          <x v="30"/>
          <x v="31"/>
          <x v="32"/>
        </discretePr>
        <groupItems count="35">
          <d v="1899-12-30T09:50:00"/>
          <d v="1899-12-30T09:30:00"/>
          <d v="1899-12-30T10:20:00"/>
          <d v="1899-12-30T10:27:00"/>
          <d v="1899-12-30T10:45:00"/>
          <d v="1899-12-30T10:50:00"/>
          <d v="1899-12-30T11:00:00"/>
          <d v="1899-12-30T11:12:00"/>
          <d v="1899-12-30T11:25:00"/>
          <d v="1899-12-30T11:26:00"/>
          <d v="1899-12-30T11:30:00"/>
          <d v="1899-12-30T11:36:00"/>
          <d v="1899-12-30T11:40:00"/>
          <d v="1899-12-30T11:47:00"/>
          <d v="1899-12-30T12:03:00"/>
          <d v="1899-12-30T12:15:00"/>
          <d v="1899-12-30T12:17:00"/>
          <d v="1899-12-30T14:10:00"/>
          <d v="1899-12-30T14:35:00"/>
          <d v="1899-12-30T15:29:00"/>
          <d v="1899-12-30T15:33:00"/>
          <d v="1899-12-30T15:37:00"/>
          <d v="1899-12-30T16:28:00"/>
          <d v="1899-12-30T16:35:00"/>
          <d v="1899-12-30T16:37:00"/>
          <d v="1899-12-30T16:51:00"/>
          <d v="1899-12-30T17:10:00"/>
          <d v="1899-12-30T17:17:00"/>
          <d v="1899-12-30T17:24:00"/>
          <d v="1899-12-30T17:31:00"/>
          <d v="1899-12-30T17:42:00"/>
          <d v="1899-12-30T17:47:00"/>
          <d v="1899-12-30T17:56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n v="750000"/>
  </r>
  <r>
    <x v="1"/>
    <x v="0"/>
    <x v="1"/>
    <x v="1"/>
    <n v="3750000"/>
  </r>
  <r>
    <x v="2"/>
    <x v="1"/>
    <x v="2"/>
    <x v="2"/>
    <n v="4500000"/>
  </r>
  <r>
    <x v="3"/>
    <x v="1"/>
    <x v="3"/>
    <x v="3"/>
    <n v="7800000"/>
  </r>
  <r>
    <x v="1"/>
    <x v="0"/>
    <x v="4"/>
    <x v="4"/>
    <n v="3900000"/>
  </r>
  <r>
    <x v="4"/>
    <x v="0"/>
    <x v="4"/>
    <x v="4"/>
    <n v="1300000"/>
  </r>
  <r>
    <x v="2"/>
    <x v="1"/>
    <x v="5"/>
    <x v="5"/>
    <n v="672000"/>
  </r>
  <r>
    <x v="1"/>
    <x v="0"/>
    <x v="6"/>
    <x v="3"/>
    <n v="184000"/>
  </r>
  <r>
    <x v="5"/>
    <x v="2"/>
    <x v="7"/>
    <x v="4"/>
    <n v="460000"/>
  </r>
  <r>
    <x v="6"/>
    <x v="0"/>
    <x v="8"/>
    <x v="6"/>
    <n v="2250000"/>
  </r>
  <r>
    <x v="5"/>
    <x v="2"/>
    <x v="9"/>
    <x v="3"/>
    <n v="300000"/>
  </r>
  <r>
    <x v="7"/>
    <x v="1"/>
    <x v="10"/>
    <x v="7"/>
    <n v="300000"/>
  </r>
  <r>
    <x v="7"/>
    <x v="1"/>
    <x v="11"/>
    <x v="2"/>
    <n v="4000000"/>
  </r>
  <r>
    <x v="2"/>
    <x v="1"/>
    <x v="12"/>
    <x v="6"/>
    <n v="5600000"/>
  </r>
  <r>
    <x v="8"/>
    <x v="1"/>
    <x v="13"/>
    <x v="4"/>
    <n v="280000"/>
  </r>
  <r>
    <x v="9"/>
    <x v="1"/>
    <x v="14"/>
    <x v="8"/>
    <n v="280000"/>
  </r>
  <r>
    <x v="6"/>
    <x v="0"/>
    <x v="15"/>
    <x v="2"/>
    <n v="910000"/>
  </r>
  <r>
    <x v="9"/>
    <x v="1"/>
    <x v="16"/>
    <x v="7"/>
    <n v="70000"/>
  </r>
  <r>
    <x v="2"/>
    <x v="1"/>
    <x v="17"/>
    <x v="4"/>
    <n v="280000"/>
  </r>
  <r>
    <x v="10"/>
    <x v="0"/>
    <x v="17"/>
    <x v="2"/>
    <n v="1152000"/>
  </r>
  <r>
    <x v="7"/>
    <x v="1"/>
    <x v="18"/>
    <x v="8"/>
    <n v="768000"/>
  </r>
  <r>
    <x v="11"/>
    <x v="2"/>
    <x v="19"/>
    <x v="0"/>
    <n v="2560000"/>
  </r>
  <r>
    <x v="8"/>
    <x v="1"/>
    <x v="20"/>
    <x v="3"/>
    <n v="896000"/>
  </r>
  <r>
    <x v="9"/>
    <x v="1"/>
    <x v="21"/>
    <x v="7"/>
    <n v="65000"/>
  </r>
  <r>
    <x v="12"/>
    <x v="2"/>
    <x v="22"/>
    <x v="1"/>
    <n v="585000"/>
  </r>
  <r>
    <x v="3"/>
    <x v="1"/>
    <x v="23"/>
    <x v="6"/>
    <n v="336000"/>
  </r>
  <r>
    <x v="9"/>
    <x v="1"/>
    <x v="24"/>
    <x v="9"/>
    <n v="1344000"/>
  </r>
  <r>
    <x v="4"/>
    <x v="0"/>
    <x v="25"/>
    <x v="0"/>
    <n v="896000"/>
  </r>
  <r>
    <x v="12"/>
    <x v="2"/>
    <x v="26"/>
    <x v="7"/>
    <n v="588000"/>
  </r>
  <r>
    <x v="0"/>
    <x v="0"/>
    <x v="27"/>
    <x v="4"/>
    <n v="98000"/>
  </r>
  <r>
    <x v="10"/>
    <x v="0"/>
    <x v="28"/>
    <x v="2"/>
    <n v="240000"/>
  </r>
  <r>
    <x v="9"/>
    <x v="1"/>
    <x v="29"/>
    <x v="10"/>
    <n v="540000"/>
  </r>
  <r>
    <x v="2"/>
    <x v="1"/>
    <x v="30"/>
    <x v="11"/>
    <n v="180000"/>
  </r>
  <r>
    <x v="13"/>
    <x v="1"/>
    <x v="31"/>
    <x v="7"/>
    <n v="270000"/>
  </r>
  <r>
    <x v="8"/>
    <x v="1"/>
    <x v="32"/>
    <x v="8"/>
    <n v="450000"/>
  </r>
  <r>
    <x v="2"/>
    <x v="1"/>
    <x v="33"/>
    <x v="2"/>
    <n v="720000"/>
  </r>
  <r>
    <x v="8"/>
    <x v="1"/>
    <x v="34"/>
    <x v="6"/>
    <n v="952000"/>
  </r>
  <r>
    <x v="9"/>
    <x v="1"/>
    <x v="35"/>
    <x v="3"/>
    <n v="357000"/>
  </r>
  <r>
    <x v="8"/>
    <x v="1"/>
    <x v="36"/>
    <x v="7"/>
    <n v="238000"/>
  </r>
  <r>
    <x v="10"/>
    <x v="0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18C48A1-BE24-43F1-B65D-32DD77C52958}" name="피벗 테이블2" cacheId="0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6"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multipleItemSelectionAllowed="1" showAll="0" defaultSubtotal="0">
      <items count="3">
        <item h="1" x="0"/>
        <item x="2"/>
        <item h="1" x="1"/>
      </items>
    </pivotField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axis="axisRow" compact="0" subtotalTop="0" showAll="0" defaultSubtotal="0">
      <items count="35">
        <item x="1"/>
        <item x="0"/>
        <item x="2"/>
        <item x="3"/>
        <item x="4"/>
        <item x="5"/>
        <item x="6"/>
        <item n="오전" x="33"/>
        <item x="7"/>
        <item x="8"/>
        <item x="9"/>
        <item x="10"/>
        <item x="11"/>
        <item x="12"/>
        <item x="13"/>
        <item x="14"/>
        <item x="15"/>
        <item x="16"/>
        <item n="오후" x="34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</pivotFields>
  <rowFields count="3">
    <field x="5"/>
    <field x="2"/>
    <field x="-2"/>
  </rowFields>
  <rowItems count="19">
    <i>
      <x v="7"/>
    </i>
    <i r="1">
      <x v="7"/>
    </i>
    <i r="2">
      <x/>
    </i>
    <i r="2" i="1">
      <x v="1"/>
    </i>
    <i r="1">
      <x v="9"/>
    </i>
    <i r="2">
      <x/>
    </i>
    <i r="2" i="1">
      <x v="1"/>
    </i>
    <i>
      <x v="18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0"/>
  </colFields>
  <colItems count="3">
    <i>
      <x v="5"/>
    </i>
    <i>
      <x v="6"/>
    </i>
    <i>
      <x v="10"/>
    </i>
  </colItems>
  <pageFields count="1">
    <pageField fld="1" hier="-1"/>
  </pageFields>
  <dataFields count="2">
    <dataField name="평균 : 수량" fld="3" subtotal="average" baseField="0" baseItem="0"/>
    <dataField name="평균 : 판매금액" fld="4" subtotal="average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workbookViewId="0">
      <selection activeCell="I11" sqref="I11"/>
    </sheetView>
  </sheetViews>
  <sheetFormatPr defaultRowHeight="17.399999999999999"/>
  <cols>
    <col min="2" max="2" width="5.69921875" customWidth="1"/>
    <col min="3" max="7" width="10.8984375" bestFit="1" customWidth="1"/>
    <col min="8" max="8" width="9.09765625" bestFit="1" customWidth="1"/>
    <col min="9" max="9" width="9.3984375" bestFit="1" customWidth="1"/>
  </cols>
  <sheetData>
    <row r="1" spans="1:7">
      <c r="A1" t="s">
        <v>0</v>
      </c>
    </row>
    <row r="2" spans="1:7" ht="21">
      <c r="A2" s="32" t="s">
        <v>1</v>
      </c>
      <c r="B2" s="32"/>
      <c r="C2" s="32"/>
      <c r="D2" s="32"/>
      <c r="E2" s="32"/>
      <c r="F2" s="32"/>
      <c r="G2" s="32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4" t="s">
        <v>182</v>
      </c>
    </row>
    <row r="26" spans="1:7">
      <c r="A26" t="b">
        <f>AND( OR(C4&gt;=3500000,C4&lt;=4000000),G4&gt;=AVERAGE($G$4:$G$23))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2" priority="1">
      <formula>ISEVEN( COLUMN())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85" zoomScaleNormal="100" zoomScaleSheetLayoutView="85" workbookViewId="0">
      <selection activeCell="J5" sqref="J5"/>
    </sheetView>
  </sheetViews>
  <sheetFormatPr defaultRowHeight="17.399999999999999"/>
  <cols>
    <col min="4" max="4" width="13" customWidth="1"/>
    <col min="5" max="5" width="10.89843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5">
        <f>_xlfn.RANK.EQ(E5,$E$5:$E$12)</f>
        <v>6</v>
      </c>
      <c r="G5" s="26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5">
        <f t="shared" ref="F6:F12" si="1">_xlfn.RANK.EQ(E6,$E$5:$E$12)</f>
        <v>8</v>
      </c>
      <c r="G6" s="26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5">
        <f t="shared" si="1"/>
        <v>1</v>
      </c>
      <c r="G7" s="26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5">
        <f t="shared" si="1"/>
        <v>2</v>
      </c>
      <c r="G8" s="26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5">
        <f t="shared" si="1"/>
        <v>5</v>
      </c>
      <c r="G9" s="26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5">
        <f t="shared" si="1"/>
        <v>7</v>
      </c>
      <c r="G10" s="26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5">
        <f t="shared" si="1"/>
        <v>4</v>
      </c>
      <c r="G11" s="26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5">
        <f t="shared" si="1"/>
        <v>2</v>
      </c>
      <c r="G12" s="26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opLeftCell="A10" zoomScaleNormal="100" workbookViewId="0">
      <selection activeCell="G21" sqref="G21"/>
    </sheetView>
  </sheetViews>
  <sheetFormatPr defaultRowHeight="17.399999999999999"/>
  <cols>
    <col min="1" max="1" width="12.09765625" customWidth="1"/>
    <col min="2" max="2" width="15.8984375" customWidth="1"/>
    <col min="3" max="3" width="13.5" customWidth="1"/>
    <col min="5" max="5" width="13" customWidth="1"/>
    <col min="6" max="6" width="12.19921875" customWidth="1"/>
    <col min="7" max="7" width="15" customWidth="1"/>
    <col min="8" max="8" width="14.89843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MEDIAN(IF($A$13:$A$30=$A7,$D$13:$D$30))</f>
        <v>185</v>
      </c>
      <c r="D7" s="4" cm="1">
        <f t="array" ref="D7">SUM( ($A$13:$A$30=$A7)*(CHOOSE(WEEKDAY($B$13:$B$30,2),"월","화","수","목","금")=D$6))</f>
        <v>0</v>
      </c>
      <c r="E7" s="4">
        <f t="array" ref="E7">SUM( ($A$13:$A$30=$A7)*(CHOOSE(WEEKDAY($B$13:$B$30,2),"월","화","수","목","금")=E$6))</f>
        <v>0</v>
      </c>
      <c r="F7" s="4">
        <f t="array" ref="F7">SUM( ($A$13:$A$30=$A7)*(CHOOSE(WEEKDAY($B$13:$B$30,2),"월","화","수","목","금")=F$6))</f>
        <v>0</v>
      </c>
      <c r="G7" s="4">
        <f t="array" ref="G7">SUM( ($A$13:$A$30=$A7)*(CHOOSE(WEEKDAY($B$13:$B$30,2),"월","화","수","목","금")=G$6))</f>
        <v>2</v>
      </c>
      <c r="H7" s="4">
        <f t="array" ref="H7">SUM( ($A$13:$A$30=$A7)*(CHOOSE(WEEKDAY($B$13:$B$30,2),"월","화","수","목","금")=H$6))</f>
        <v>2</v>
      </c>
    </row>
    <row r="8" spans="1:8">
      <c r="A8" s="1" t="s">
        <v>52</v>
      </c>
      <c r="B8" s="6">
        <v>7.0000000000000007E-2</v>
      </c>
      <c r="C8" s="1">
        <f t="array" ref="C8">MEDIAN(IF($A$13:$A$30=$A8,$D$13:$D$30))</f>
        <v>175</v>
      </c>
      <c r="D8" s="4">
        <f t="array" ref="D8">SUM( ($A$13:$A$30=$A8)*(CHOOSE(WEEKDAY($B$13:$B$30,2),"월","화","수","목","금")=D$6))</f>
        <v>0</v>
      </c>
      <c r="E8" s="4">
        <f t="array" ref="E8">SUM( ($A$13:$A$30=$A8)*(CHOOSE(WEEKDAY($B$13:$B$30,2),"월","화","수","목","금")=E$6))</f>
        <v>1</v>
      </c>
      <c r="F8" s="4">
        <f t="array" ref="F8">SUM( ($A$13:$A$30=$A8)*(CHOOSE(WEEKDAY($B$13:$B$30,2),"월","화","수","목","금")=F$6))</f>
        <v>1</v>
      </c>
      <c r="G8" s="4">
        <f t="array" ref="G8">SUM( ($A$13:$A$30=$A8)*(CHOOSE(WEEKDAY($B$13:$B$30,2),"월","화","수","목","금")=G$6))</f>
        <v>3</v>
      </c>
      <c r="H8" s="4">
        <f t="array" ref="H8">SUM( ($A$13:$A$30=$A8)*(CHOOSE(WEEKDAY($B$13:$B$30,2),"월","화","수","목","금")=H$6))</f>
        <v>1</v>
      </c>
    </row>
    <row r="9" spans="1:8">
      <c r="A9" s="1" t="s">
        <v>53</v>
      </c>
      <c r="B9" s="6">
        <v>0.1</v>
      </c>
      <c r="C9" s="1">
        <f t="array" ref="C9">MEDIAN(IF($A$13:$A$30=$A9,$D$13:$D$30))</f>
        <v>165</v>
      </c>
      <c r="D9" s="4">
        <f t="array" ref="D9">SUM( ($A$13:$A$30=$A9)*(CHOOSE(WEEKDAY($B$13:$B$30,2),"월","화","수","목","금")=D$6))</f>
        <v>1</v>
      </c>
      <c r="E9" s="4">
        <f t="array" ref="E9">SUM( ($A$13:$A$30=$A9)*(CHOOSE(WEEKDAY($B$13:$B$30,2),"월","화","수","목","금")=E$6))</f>
        <v>3</v>
      </c>
      <c r="F9" s="4">
        <f t="array" ref="F9">SUM( ($A$13:$A$30=$A9)*(CHOOSE(WEEKDAY($B$13:$B$30,2),"월","화","수","목","금")=F$6))</f>
        <v>1</v>
      </c>
      <c r="G9" s="4">
        <f t="array" ref="G9">SUM( ($A$13:$A$30=$A9)*(CHOOSE(WEEKDAY($B$13:$B$30,2),"월","화","수","목","금")=G$6))</f>
        <v>1</v>
      </c>
      <c r="H9" s="4">
        <f t="array" ref="H9">SUM( ($A$13:$A$30=$A9)*(CHOOSE(WEEKDAY($B$13:$B$30,2),"월","화","수","목","금")=H$6))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IF(D13&lt;=100,HLOOKUP(C13,$B$2:$G$3,2,FALSE)+(HLOOKUP(C13,$B$2:$G$3,2,FALSE)*10%),HLOOKUP(C13,$B$2:$G$3,2,FALSE))</f>
        <v>15</v>
      </c>
      <c r="F13" s="9">
        <f t="array" ref="F13:F30">$D13:$D30*$E13:$E30</f>
        <v>3075</v>
      </c>
      <c r="G13" s="10">
        <f>F13*(1-VLOOKUP(A13,$A$7:$B$9,2,FALSE))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IF(D14&lt;=100,HLOOKUP(C14,$B$2:$G$3,2,FALSE)+(HLOOKUP(C14,$B$2:$G$3,2,FALSE)*10%),HLOOKUP(C14,$B$2:$G$3,2,FALSE))</f>
        <v>192.5</v>
      </c>
      <c r="F14" s="9">
        <v>19250</v>
      </c>
      <c r="G14" s="10">
        <f t="shared" ref="G14:G30" si="1">F14*(1-VLOOKUP(A14,$A$7:$B$9,2,FALSE))</f>
        <v>17902.5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v>26250</v>
      </c>
      <c r="G15" s="10">
        <f t="shared" si="1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v>3675</v>
      </c>
      <c r="G16" s="10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v>1650</v>
      </c>
      <c r="G17" s="10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v>7000</v>
      </c>
      <c r="G23" s="10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v>3900</v>
      </c>
      <c r="G30" s="10">
        <f t="shared" si="1"/>
        <v>3626.9999999999995</v>
      </c>
    </row>
    <row r="32" spans="1:7">
      <c r="A32" t="s">
        <v>59</v>
      </c>
      <c r="B32" s="33" t="s">
        <v>60</v>
      </c>
      <c r="C32" s="33"/>
      <c r="D32" s="33"/>
      <c r="E32" s="33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IF(AND( C34&gt;=700,D34&gt;=700,F34&gt;=600,AVERAGE($C$34:$C$40)&lt;=C34,AVERAGE($D$34:$D$40)&lt;=D34),"보너스","")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IF(AND( C35&gt;=700,D35&gt;=700,F35&gt;=600,AVERAGE($C$34:$C$40)&lt;=C35,AVERAGE($D$34:$D$40)&lt;=D35),"보너스","")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topLeftCell="A10" workbookViewId="0">
      <selection activeCell="D26" sqref="D26"/>
    </sheetView>
  </sheetViews>
  <sheetFormatPr defaultRowHeight="17.399999999999999"/>
  <cols>
    <col min="1" max="1" width="17.59765625" customWidth="1"/>
    <col min="2" max="3" width="14.09765625" bestFit="1" customWidth="1"/>
    <col min="4" max="4" width="13.3984375" customWidth="1"/>
    <col min="5" max="7" width="9.296875" bestFit="1" customWidth="1"/>
    <col min="8" max="8" width="12.59765625" bestFit="1" customWidth="1"/>
    <col min="9" max="10" width="10.8984375" bestFit="1" customWidth="1"/>
    <col min="11" max="11" width="9.296875" bestFit="1" customWidth="1"/>
    <col min="12" max="12" width="10.3984375" bestFit="1" customWidth="1"/>
    <col min="13" max="13" width="9.296875" bestFit="1" customWidth="1"/>
    <col min="14" max="14" width="10.8984375" bestFit="1" customWidth="1"/>
    <col min="15" max="15" width="9.296875" bestFit="1" customWidth="1"/>
    <col min="16" max="17" width="12.59765625" bestFit="1" customWidth="1"/>
    <col min="18" max="18" width="10.8984375" bestFit="1" customWidth="1"/>
    <col min="19" max="19" width="12.59765625" bestFit="1" customWidth="1"/>
    <col min="20" max="31" width="14.19921875" bestFit="1" customWidth="1"/>
    <col min="32" max="32" width="14.8984375" bestFit="1" customWidth="1"/>
    <col min="33" max="33" width="18.796875" bestFit="1" customWidth="1"/>
  </cols>
  <sheetData>
    <row r="1" spans="1:6">
      <c r="A1" s="27" t="s">
        <v>183</v>
      </c>
      <c r="B1" t="s">
        <v>194</v>
      </c>
    </row>
    <row r="3" spans="1:6">
      <c r="A3" s="24"/>
      <c r="B3" s="24"/>
      <c r="C3" s="24"/>
      <c r="D3" s="29" t="s">
        <v>187</v>
      </c>
      <c r="E3" s="24"/>
      <c r="F3" s="24"/>
    </row>
    <row r="4" spans="1:6">
      <c r="A4" s="29" t="s">
        <v>196</v>
      </c>
      <c r="B4" s="29" t="s">
        <v>189</v>
      </c>
      <c r="C4" s="29" t="s">
        <v>188</v>
      </c>
      <c r="D4" s="30" t="s">
        <v>184</v>
      </c>
      <c r="E4" s="30" t="s">
        <v>185</v>
      </c>
      <c r="F4" s="30" t="s">
        <v>186</v>
      </c>
    </row>
    <row r="5" spans="1:6">
      <c r="A5" s="24" t="s">
        <v>197</v>
      </c>
      <c r="B5" s="24"/>
      <c r="C5" s="24"/>
    </row>
    <row r="6" spans="1:6">
      <c r="A6" s="24"/>
      <c r="B6" s="31">
        <v>0.46180555555555558</v>
      </c>
      <c r="C6" s="24"/>
    </row>
    <row r="7" spans="1:6">
      <c r="A7" s="24"/>
      <c r="B7" s="24"/>
      <c r="C7" s="24" t="s">
        <v>190</v>
      </c>
      <c r="D7" t="s">
        <v>195</v>
      </c>
      <c r="E7" t="s">
        <v>195</v>
      </c>
      <c r="F7">
        <v>6</v>
      </c>
    </row>
    <row r="8" spans="1:6">
      <c r="A8" s="24"/>
      <c r="B8" s="24"/>
      <c r="C8" s="24" t="s">
        <v>192</v>
      </c>
      <c r="D8" s="28" t="s">
        <v>195</v>
      </c>
      <c r="E8" s="28" t="s">
        <v>195</v>
      </c>
      <c r="F8" s="28">
        <v>460000</v>
      </c>
    </row>
    <row r="9" spans="1:6">
      <c r="A9" s="24"/>
      <c r="B9" s="31">
        <v>0.47152777777777777</v>
      </c>
      <c r="C9" s="24"/>
    </row>
    <row r="10" spans="1:6">
      <c r="A10" s="24"/>
      <c r="B10" s="24"/>
      <c r="C10" s="24" t="s">
        <v>190</v>
      </c>
      <c r="D10" t="s">
        <v>195</v>
      </c>
      <c r="E10" t="s">
        <v>195</v>
      </c>
      <c r="F10">
        <v>2</v>
      </c>
    </row>
    <row r="11" spans="1:6">
      <c r="A11" s="24"/>
      <c r="B11" s="24"/>
      <c r="C11" s="24" t="s">
        <v>192</v>
      </c>
      <c r="D11" s="28" t="s">
        <v>195</v>
      </c>
      <c r="E11" s="28" t="s">
        <v>195</v>
      </c>
      <c r="F11" s="28">
        <v>300000</v>
      </c>
    </row>
    <row r="12" spans="1:6">
      <c r="A12" s="24" t="s">
        <v>198</v>
      </c>
      <c r="B12" s="24"/>
      <c r="C12" s="24"/>
    </row>
    <row r="13" spans="1:6">
      <c r="A13" s="24"/>
      <c r="B13" s="31">
        <v>0.54513888888888884</v>
      </c>
      <c r="C13" s="24"/>
    </row>
    <row r="14" spans="1:6">
      <c r="A14" s="24"/>
      <c r="B14" s="24"/>
      <c r="C14" s="24" t="s">
        <v>190</v>
      </c>
      <c r="D14">
        <v>1</v>
      </c>
      <c r="E14" t="s">
        <v>195</v>
      </c>
      <c r="F14" t="s">
        <v>195</v>
      </c>
    </row>
    <row r="15" spans="1:6">
      <c r="A15" s="24"/>
      <c r="B15" s="24"/>
      <c r="C15" s="24" t="s">
        <v>192</v>
      </c>
      <c r="D15" s="28">
        <v>2560000</v>
      </c>
      <c r="E15" s="28" t="s">
        <v>195</v>
      </c>
      <c r="F15" s="28" t="s">
        <v>195</v>
      </c>
    </row>
    <row r="16" spans="1:6">
      <c r="A16" s="24"/>
      <c r="B16" s="31">
        <v>0.63888888888888884</v>
      </c>
      <c r="C16" s="24"/>
    </row>
    <row r="17" spans="1:6">
      <c r="A17" s="24"/>
      <c r="B17" s="24"/>
      <c r="C17" s="24" t="s">
        <v>190</v>
      </c>
      <c r="D17" t="s">
        <v>195</v>
      </c>
      <c r="E17">
        <v>12</v>
      </c>
      <c r="F17" t="s">
        <v>195</v>
      </c>
    </row>
    <row r="18" spans="1:6">
      <c r="A18" s="24"/>
      <c r="B18" s="24"/>
      <c r="C18" s="24" t="s">
        <v>192</v>
      </c>
      <c r="D18" s="28" t="s">
        <v>195</v>
      </c>
      <c r="E18" s="28">
        <v>585000</v>
      </c>
      <c r="F18" s="28" t="s">
        <v>195</v>
      </c>
    </row>
    <row r="19" spans="1:6">
      <c r="A19" s="24"/>
      <c r="B19" s="31">
        <v>0.6743055555555556</v>
      </c>
      <c r="C19" s="24"/>
    </row>
    <row r="20" spans="1:6">
      <c r="A20" s="24"/>
      <c r="B20" s="24"/>
      <c r="C20" s="24" t="s">
        <v>190</v>
      </c>
      <c r="D20" t="s">
        <v>195</v>
      </c>
      <c r="E20">
        <v>8</v>
      </c>
      <c r="F20" t="s">
        <v>195</v>
      </c>
    </row>
    <row r="21" spans="1:6">
      <c r="A21" s="24"/>
      <c r="B21" s="24"/>
      <c r="C21" s="24" t="s">
        <v>192</v>
      </c>
      <c r="D21" s="28" t="s">
        <v>195</v>
      </c>
      <c r="E21" s="28">
        <v>588000</v>
      </c>
      <c r="F21" s="28" t="s">
        <v>195</v>
      </c>
    </row>
    <row r="22" spans="1:6">
      <c r="A22" s="24" t="s">
        <v>191</v>
      </c>
      <c r="B22" s="24"/>
      <c r="C22" s="24"/>
      <c r="D22">
        <v>1</v>
      </c>
      <c r="E22">
        <v>10</v>
      </c>
      <c r="F22">
        <v>4</v>
      </c>
    </row>
    <row r="23" spans="1:6">
      <c r="A23" s="24" t="s">
        <v>193</v>
      </c>
      <c r="B23" s="24"/>
      <c r="C23" s="24"/>
      <c r="D23" s="28">
        <v>2560000</v>
      </c>
      <c r="E23" s="28">
        <v>586500</v>
      </c>
      <c r="F23" s="28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N16" sqref="N16"/>
    </sheetView>
  </sheetViews>
  <sheetFormatPr defaultRowHeight="17.399999999999999"/>
  <cols>
    <col min="1" max="1" width="2.69921875" customWidth="1"/>
    <col min="6" max="6" width="10.8984375" bestFit="1" customWidth="1"/>
  </cols>
  <sheetData>
    <row r="2" spans="2:6">
      <c r="B2" t="s">
        <v>106</v>
      </c>
    </row>
    <row r="3" spans="2:6" ht="19.2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 t="s">
        <v>199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4:F20">
    <cfRule type="cellIs" dxfId="1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topLeftCell="A10" workbookViewId="0">
      <selection activeCell="L23" sqref="L23"/>
    </sheetView>
  </sheetViews>
  <sheetFormatPr defaultRowHeight="17.399999999999999"/>
  <cols>
    <col min="1" max="1" width="2" customWidth="1"/>
  </cols>
  <sheetData>
    <row r="1" spans="2:7">
      <c r="B1" s="34" t="s">
        <v>113</v>
      </c>
      <c r="C1" s="34"/>
      <c r="D1" s="34"/>
      <c r="E1" s="34"/>
      <c r="F1" s="34"/>
      <c r="G1" s="34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F14" sqref="F14"/>
    </sheetView>
  </sheetViews>
  <sheetFormatPr defaultRowHeight="17.399999999999999"/>
  <cols>
    <col min="2" max="3" width="5.19921875" bestFit="1" customWidth="1"/>
    <col min="9" max="9" width="13.09765625" bestFit="1" customWidth="1"/>
  </cols>
  <sheetData>
    <row r="1" spans="1:9" ht="25.2">
      <c r="A1" s="35" t="s">
        <v>127</v>
      </c>
      <c r="B1" s="35"/>
      <c r="C1" s="35"/>
      <c r="D1" s="35"/>
      <c r="E1" s="35"/>
      <c r="F1" s="35"/>
      <c r="G1" s="35"/>
      <c r="H1" s="35"/>
      <c r="I1" s="35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1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1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1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1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1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1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1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1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1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20"/>
  <sheetViews>
    <sheetView tabSelected="1" workbookViewId="0">
      <selection activeCell="F11" sqref="F11"/>
    </sheetView>
  </sheetViews>
  <sheetFormatPr defaultRowHeight="17.399999999999999"/>
  <cols>
    <col min="1" max="1" width="13.1992187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45299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45299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45299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  <row r="20" spans="5:5">
      <c r="E20" t="s">
        <v>200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525780</xdr:colOff>
                <xdr:row>0</xdr:row>
                <xdr:rowOff>220980</xdr:rowOff>
              </from>
              <to>
                <xdr:col>8</xdr:col>
                <xdr:colOff>411480</xdr:colOff>
                <xdr:row>2</xdr:row>
                <xdr:rowOff>99060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도연 김</cp:lastModifiedBy>
  <dcterms:created xsi:type="dcterms:W3CDTF">2023-05-11T11:47:16Z</dcterms:created>
  <dcterms:modified xsi:type="dcterms:W3CDTF">2026-04-22T07:18:30Z</dcterms:modified>
</cp:coreProperties>
</file>